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85" windowWidth="19305" windowHeight="7560" tabRatio="875" activeTab="1"/>
  </bookViews>
  <sheets>
    <sheet name="Participants RedéO 2007" sheetId="1" r:id="rId1"/>
    <sheet name="Résultats ReDéO 2007" sheetId="2" r:id="rId2"/>
  </sheets>
  <definedNames>
    <definedName name="_xlnm.Print_Titles" localSheetId="1">'Résultats ReDéO 2007'!$A:$E,'Résultats ReDéO 2007'!$1:$2</definedName>
  </definedNames>
  <calcPr fullCalcOnLoad="1"/>
</workbook>
</file>

<file path=xl/sharedStrings.xml><?xml version="1.0" encoding="utf-8"?>
<sst xmlns="http://schemas.openxmlformats.org/spreadsheetml/2006/main" count="405" uniqueCount="229">
  <si>
    <t>J1</t>
  </si>
  <si>
    <t>ABC</t>
  </si>
  <si>
    <t>Ecole CO TOAC'O</t>
  </si>
  <si>
    <t>CAPBERN Marc</t>
  </si>
  <si>
    <t>CAPBERN Loïc</t>
  </si>
  <si>
    <t>SERRAND Jonathan</t>
  </si>
  <si>
    <t>J2</t>
  </si>
  <si>
    <t>BCA</t>
  </si>
  <si>
    <t>Les Trois Mousquetaires</t>
  </si>
  <si>
    <t>MALIET Odile</t>
  </si>
  <si>
    <t>ESCUDE Camille</t>
  </si>
  <si>
    <t>MOREL Alice</t>
  </si>
  <si>
    <t>Pm</t>
  </si>
  <si>
    <t>H1</t>
  </si>
  <si>
    <t>CAB</t>
  </si>
  <si>
    <t>Tiens ferme c'est du sport !</t>
  </si>
  <si>
    <t>GODECHOT Rémi</t>
  </si>
  <si>
    <t>HOURS Xavier</t>
  </si>
  <si>
    <t>THIERRY D'ARGENLIEU Antoine</t>
  </si>
  <si>
    <t>H2</t>
  </si>
  <si>
    <t>ACB</t>
  </si>
  <si>
    <t>REYES Christian</t>
  </si>
  <si>
    <t>MAIRE Eric</t>
  </si>
  <si>
    <t>LABRO Régis</t>
  </si>
  <si>
    <t>H3</t>
  </si>
  <si>
    <t>BAC</t>
  </si>
  <si>
    <t>MONLAUR Jean-Loup</t>
  </si>
  <si>
    <t>MONLAUR Frédéric</t>
  </si>
  <si>
    <t>COURNEIL Eric</t>
  </si>
  <si>
    <t>H4</t>
  </si>
  <si>
    <t>CBA</t>
  </si>
  <si>
    <t>Les Beashy Pipes</t>
  </si>
  <si>
    <t>GENEAU Loïc</t>
  </si>
  <si>
    <t>ELCRIN Guillaume</t>
  </si>
  <si>
    <t>MARTINIE Fabien</t>
  </si>
  <si>
    <t>H5</t>
  </si>
  <si>
    <t>TUCOUROU</t>
  </si>
  <si>
    <t>FOL Thierry</t>
  </si>
  <si>
    <t>ARDAILLOUX Julien</t>
  </si>
  <si>
    <t>ESPAGNAN Lionel</t>
  </si>
  <si>
    <t>H6</t>
  </si>
  <si>
    <t xml:space="preserve">Rescapés de la Méduse </t>
  </si>
  <si>
    <t>BRESOLIN Philippe</t>
  </si>
  <si>
    <t>DUPRON Pascal</t>
  </si>
  <si>
    <t>GERMAIN Christian</t>
  </si>
  <si>
    <t>H7</t>
  </si>
  <si>
    <t>SERRAND Alain</t>
  </si>
  <si>
    <t>OLLINGER Dominique</t>
  </si>
  <si>
    <t>CORTIER Christophe</t>
  </si>
  <si>
    <t>H8</t>
  </si>
  <si>
    <t>Siemens VDO 1 Les Répliquants</t>
  </si>
  <si>
    <t>CONTET Hervé</t>
  </si>
  <si>
    <t>CARQUET Gérard</t>
  </si>
  <si>
    <t>BOSSEAUX Christophe</t>
  </si>
  <si>
    <t>H9</t>
  </si>
  <si>
    <t>Siemens VDO 2</t>
  </si>
  <si>
    <t>KERJEAN Jean-Jacques</t>
  </si>
  <si>
    <t>ALBERT Jean-Luc</t>
  </si>
  <si>
    <t>LE-POETVIN Cyrille</t>
  </si>
  <si>
    <t>H10</t>
  </si>
  <si>
    <t>Siemens VDO 3</t>
  </si>
  <si>
    <t>GENDRE Eric</t>
  </si>
  <si>
    <t>BRUN Emmanuel</t>
  </si>
  <si>
    <t>CHAUMONT Pascal</t>
  </si>
  <si>
    <t>H11</t>
  </si>
  <si>
    <t>Le bon, la brute et le truand</t>
  </si>
  <si>
    <t>ECOCHARD Vincent</t>
  </si>
  <si>
    <t>ECOCHARD Yvan</t>
  </si>
  <si>
    <t>MALIET Clément</t>
  </si>
  <si>
    <t>Abandon</t>
  </si>
  <si>
    <t>H12</t>
  </si>
  <si>
    <t>SPLACH</t>
  </si>
  <si>
    <t>ARCHER Gilles</t>
  </si>
  <si>
    <t>HALIN Fabrice</t>
  </si>
  <si>
    <t>PICARD Gilles</t>
  </si>
  <si>
    <t>H13</t>
  </si>
  <si>
    <t>Los lobos</t>
  </si>
  <si>
    <t>ALBOUY Jean-Christophe</t>
  </si>
  <si>
    <t>LECONTE Patrick</t>
  </si>
  <si>
    <t>CHUZET Ludovic</t>
  </si>
  <si>
    <t>H14</t>
  </si>
  <si>
    <t>Muret Orientation</t>
  </si>
  <si>
    <t>MOURCET Pierre-Yves</t>
  </si>
  <si>
    <t>CREANCY Noël</t>
  </si>
  <si>
    <t>POMIES Vincent</t>
  </si>
  <si>
    <t>H15</t>
  </si>
  <si>
    <t>All Blagues</t>
  </si>
  <si>
    <t>GAUFILLET Pierre</t>
  </si>
  <si>
    <t>LESCOT Jacques</t>
  </si>
  <si>
    <t>GABASTON Thierry</t>
  </si>
  <si>
    <t>H16</t>
  </si>
  <si>
    <t>Les Bzzzz</t>
  </si>
  <si>
    <t>BRAUD Jérome</t>
  </si>
  <si>
    <t>BOUNET Luc</t>
  </si>
  <si>
    <t>GARIADOR Cédric</t>
  </si>
  <si>
    <t>H17</t>
  </si>
  <si>
    <t>Les Boulets</t>
  </si>
  <si>
    <t>BOCHOT Thomas</t>
  </si>
  <si>
    <t>PENE Ludovic</t>
  </si>
  <si>
    <t>CARRERE Julien</t>
  </si>
  <si>
    <t>M1</t>
  </si>
  <si>
    <t>Les Cathares Audois</t>
  </si>
  <si>
    <t>LACOMBE Jean-Pierre</t>
  </si>
  <si>
    <t>TOURNIER Nadine</t>
  </si>
  <si>
    <t>FERRAND Corine</t>
  </si>
  <si>
    <t>M2</t>
  </si>
  <si>
    <t>Tempête mentale</t>
  </si>
  <si>
    <t>FUILLA-WEISHAUPT Eric</t>
  </si>
  <si>
    <t>LE FLOCH Marie</t>
  </si>
  <si>
    <t>MASSARD François</t>
  </si>
  <si>
    <t>M3</t>
  </si>
  <si>
    <t>Team Grenade</t>
  </si>
  <si>
    <t>EBRARD Eric</t>
  </si>
  <si>
    <t>COQUET Patricia</t>
  </si>
  <si>
    <t>PORRO Thierry</t>
  </si>
  <si>
    <t>M4</t>
  </si>
  <si>
    <t>Famille DEBAILLEUX</t>
  </si>
  <si>
    <t>DEBAILLEUX Dominique</t>
  </si>
  <si>
    <t>DEBAILLEUX Damien</t>
  </si>
  <si>
    <t>DEBAILLEUX Brice</t>
  </si>
  <si>
    <t>M5</t>
  </si>
  <si>
    <t>Les Requalifiés</t>
  </si>
  <si>
    <t>ROLLAND Sandrine</t>
  </si>
  <si>
    <t>MARCY Stéphane</t>
  </si>
  <si>
    <t>KOZLOW Boris</t>
  </si>
  <si>
    <t>M6</t>
  </si>
  <si>
    <t>Chocolat</t>
  </si>
  <si>
    <t>MASSE Pierrick</t>
  </si>
  <si>
    <t>OGLAZAT Jean-François</t>
  </si>
  <si>
    <t>OGLAZAT Estelle</t>
  </si>
  <si>
    <t>M7</t>
  </si>
  <si>
    <t>Les Killers Mixtes</t>
  </si>
  <si>
    <t>BERBETT Luc</t>
  </si>
  <si>
    <t>PLANTECOSTE Marie-Odile</t>
  </si>
  <si>
    <t>PLANTECOSTE Didier</t>
  </si>
  <si>
    <t>M8</t>
  </si>
  <si>
    <t>Les gagneurs</t>
  </si>
  <si>
    <t>DUSSARDIER Vincent</t>
  </si>
  <si>
    <t>DUSSARDIER Daniela</t>
  </si>
  <si>
    <t>MICKOVA Lydie</t>
  </si>
  <si>
    <t>M9</t>
  </si>
  <si>
    <t>La Tripoux Team</t>
  </si>
  <si>
    <t>CAMPAN Nadège</t>
  </si>
  <si>
    <t>MARTY Jérome</t>
  </si>
  <si>
    <t>CAMPAN Amandine</t>
  </si>
  <si>
    <t>M10</t>
  </si>
  <si>
    <t>L'homme qui aimait les femmes</t>
  </si>
  <si>
    <t>JEROME Muriel</t>
  </si>
  <si>
    <t>MALIET Eric</t>
  </si>
  <si>
    <t>DARGEOU Catherine</t>
  </si>
  <si>
    <t>M11</t>
  </si>
  <si>
    <t>Fropier</t>
  </si>
  <si>
    <t>FROPIER Michel</t>
  </si>
  <si>
    <t>FROPIER Juliette</t>
  </si>
  <si>
    <t>FROPIER Chloé</t>
  </si>
  <si>
    <t>M12</t>
  </si>
  <si>
    <t>Kelamayi Ren</t>
  </si>
  <si>
    <t>PI Lei</t>
  </si>
  <si>
    <t>XIAO Jing</t>
  </si>
  <si>
    <t>AUGAGNEUR Gérald</t>
  </si>
  <si>
    <t>M13</t>
  </si>
  <si>
    <t>Les Néophytes</t>
  </si>
  <si>
    <t>BARTHES Laetitia</t>
  </si>
  <si>
    <t>DUPONT Luc</t>
  </si>
  <si>
    <t>GUILLERMIN Juliane</t>
  </si>
  <si>
    <t>D1</t>
  </si>
  <si>
    <t>Perdita</t>
  </si>
  <si>
    <t>BRESOLIN Annie</t>
  </si>
  <si>
    <t>BRESOLIN Corinne</t>
  </si>
  <si>
    <t>GERMAIN Marie-José</t>
  </si>
  <si>
    <t>D2</t>
  </si>
  <si>
    <t>Mil et un rêve</t>
  </si>
  <si>
    <t>PERES Monique</t>
  </si>
  <si>
    <t>FOULON Isabelle</t>
  </si>
  <si>
    <t>BOYER Laure</t>
  </si>
  <si>
    <t>D3</t>
  </si>
  <si>
    <t>Les Nanas en Forêt</t>
  </si>
  <si>
    <t>LAGROUE Joëlle</t>
  </si>
  <si>
    <t>BLANC Véronique</t>
  </si>
  <si>
    <t>CAZUS Marie-Renée</t>
  </si>
  <si>
    <t>D4</t>
  </si>
  <si>
    <t>Les Grenadines</t>
  </si>
  <si>
    <t>RIBET Hélène</t>
  </si>
  <si>
    <t>TORELLI Isabelle</t>
  </si>
  <si>
    <t>BIAIS Nathalie</t>
  </si>
  <si>
    <t>LH (Loisir)</t>
  </si>
  <si>
    <t>Les escargots</t>
  </si>
  <si>
    <t>DUPRAT Claude</t>
  </si>
  <si>
    <t>PAHUN Laurent</t>
  </si>
  <si>
    <t>FONTANARI Frédéric</t>
  </si>
  <si>
    <t>LM (Loisir)</t>
  </si>
  <si>
    <t>AUGAGNEUR Olga</t>
  </si>
  <si>
    <t>LHOTE Sébastien</t>
  </si>
  <si>
    <t>JC (Court)</t>
  </si>
  <si>
    <t>Ecole CO TOAC'O – 2</t>
  </si>
  <si>
    <t>FOL Loreline</t>
  </si>
  <si>
    <t>A</t>
  </si>
  <si>
    <t>3° relais</t>
  </si>
  <si>
    <t>2° relais</t>
  </si>
  <si>
    <t>1° relais</t>
  </si>
  <si>
    <t>B</t>
  </si>
  <si>
    <t>C</t>
  </si>
  <si>
    <t>Commun</t>
  </si>
  <si>
    <t>Départ</t>
  </si>
  <si>
    <t>Arrivée</t>
  </si>
  <si>
    <t>Temps</t>
  </si>
  <si>
    <t>Parcours</t>
  </si>
  <si>
    <t>Classement</t>
  </si>
  <si>
    <t>TOTAL</t>
  </si>
  <si>
    <t>Ordre</t>
  </si>
  <si>
    <t>Numéro</t>
  </si>
  <si>
    <t>pm</t>
  </si>
  <si>
    <t>Les Fous Volants</t>
  </si>
  <si>
    <t>MOLLET Yoan
SERRAND Arthur</t>
  </si>
  <si>
    <t>LEMOZIT Arthur
BARBARA Christophe</t>
  </si>
  <si>
    <t>Raid Nature 46</t>
  </si>
  <si>
    <t>Monlaur-Courneil</t>
  </si>
  <si>
    <t>CHAVANON Ludovic</t>
  </si>
  <si>
    <t>Sans Nom</t>
  </si>
  <si>
    <t>Sans nom</t>
  </si>
  <si>
    <t>Découv</t>
  </si>
  <si>
    <t>Equipe</t>
  </si>
  <si>
    <t>Cumul</t>
  </si>
  <si>
    <t>Classt
1° relais</t>
  </si>
  <si>
    <t>Classt
Total</t>
  </si>
  <si>
    <t>Classt</t>
  </si>
  <si>
    <t>Classt
2° relais</t>
  </si>
  <si>
    <t>Classt
3° relais</t>
  </si>
  <si>
    <t>Hors classements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</si>
</sst>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1" fontId="3" fillId="3" borderId="3" xfId="0" applyNumberFormat="1" applyFont="1" applyFill="1" applyBorder="1" applyAlignment="1">
      <alignment horizontal="center" vertical="center" wrapText="1"/>
    </xf>
    <xf numFmtId="21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5" borderId="2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1" fontId="0" fillId="0" borderId="7" xfId="0" applyNumberFormat="1" applyFont="1" applyFill="1" applyBorder="1" applyAlignment="1">
      <alignment vertical="center" wrapText="1"/>
    </xf>
    <xf numFmtId="21" fontId="0" fillId="0" borderId="5" xfId="0" applyNumberFormat="1" applyFill="1" applyBorder="1" applyAlignment="1">
      <alignment vertical="center"/>
    </xf>
    <xf numFmtId="21" fontId="2" fillId="0" borderId="5" xfId="0" applyNumberFormat="1" applyFont="1" applyFill="1" applyBorder="1" applyAlignment="1">
      <alignment horizontal="center" vertical="center"/>
    </xf>
    <xf numFmtId="21" fontId="1" fillId="0" borderId="8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1" fontId="0" fillId="0" borderId="7" xfId="0" applyNumberFormat="1" applyFill="1" applyBorder="1" applyAlignment="1">
      <alignment vertical="center"/>
    </xf>
    <xf numFmtId="21" fontId="1" fillId="0" borderId="8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1" fontId="0" fillId="0" borderId="3" xfId="0" applyNumberFormat="1" applyBorder="1" applyAlignment="1">
      <alignment vertical="center"/>
    </xf>
    <xf numFmtId="21" fontId="2" fillId="0" borderId="3" xfId="0" applyNumberFormat="1" applyFont="1" applyBorder="1" applyAlignment="1">
      <alignment horizontal="center" vertical="center"/>
    </xf>
    <xf numFmtId="21" fontId="1" fillId="0" borderId="4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1" fontId="0" fillId="0" borderId="2" xfId="0" applyNumberFormat="1" applyBorder="1" applyAlignment="1">
      <alignment vertical="center"/>
    </xf>
    <xf numFmtId="21" fontId="1" fillId="0" borderId="4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21" fontId="0" fillId="0" borderId="3" xfId="0" applyNumberFormat="1" applyFill="1" applyBorder="1" applyAlignment="1">
      <alignment vertical="center"/>
    </xf>
    <xf numFmtId="21" fontId="2" fillId="0" borderId="3" xfId="0" applyNumberFormat="1" applyFont="1" applyFill="1" applyBorder="1" applyAlignment="1">
      <alignment horizontal="center" vertical="center"/>
    </xf>
    <xf numFmtId="21" fontId="0" fillId="0" borderId="2" xfId="0" applyNumberFormat="1" applyFill="1" applyBorder="1" applyAlignment="1">
      <alignment vertical="center"/>
    </xf>
    <xf numFmtId="21" fontId="1" fillId="0" borderId="4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21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1" fontId="1" fillId="0" borderId="2" xfId="0" applyNumberFormat="1" applyFont="1" applyFill="1" applyBorder="1" applyAlignment="1">
      <alignment vertical="center"/>
    </xf>
    <xf numFmtId="21" fontId="1" fillId="0" borderId="2" xfId="0" applyNumberFormat="1" applyFont="1" applyBorder="1" applyAlignment="1">
      <alignment vertical="center"/>
    </xf>
    <xf numFmtId="21" fontId="0" fillId="0" borderId="0" xfId="0" applyNumberFormat="1" applyAlignment="1">
      <alignment vertical="center"/>
    </xf>
    <xf numFmtId="21" fontId="0" fillId="0" borderId="0" xfId="0" applyNumberFormat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21" fontId="1" fillId="0" borderId="0" xfId="0" applyNumberFormat="1" applyFont="1" applyAlignment="1">
      <alignment vertical="center"/>
    </xf>
    <xf numFmtId="21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21" fontId="1" fillId="0" borderId="4" xfId="0" applyNumberFormat="1" applyFont="1" applyFill="1" applyBorder="1" applyAlignment="1">
      <alignment horizontal="center" vertical="center" wrapText="1"/>
    </xf>
    <xf numFmtId="21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9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21" fontId="0" fillId="0" borderId="5" xfId="0" applyNumberFormat="1" applyBorder="1" applyAlignment="1">
      <alignment vertical="center"/>
    </xf>
    <xf numFmtId="21" fontId="2" fillId="0" borderId="5" xfId="0" applyNumberFormat="1" applyFont="1" applyBorder="1" applyAlignment="1">
      <alignment horizontal="center" vertical="center"/>
    </xf>
    <xf numFmtId="21" fontId="0" fillId="0" borderId="7" xfId="0" applyNumberFormat="1" applyBorder="1" applyAlignment="1">
      <alignment vertical="center"/>
    </xf>
    <xf numFmtId="21" fontId="1" fillId="0" borderId="8" xfId="0" applyNumberFormat="1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5" fontId="1" fillId="0" borderId="8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3" fillId="6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1" fontId="0" fillId="0" borderId="1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top" wrapText="1"/>
    </xf>
    <xf numFmtId="21" fontId="1" fillId="0" borderId="3" xfId="0" applyNumberFormat="1" applyFont="1" applyFill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21" fontId="0" fillId="0" borderId="12" xfId="0" applyNumberFormat="1" applyFont="1" applyFill="1" applyBorder="1" applyAlignment="1">
      <alignment vertical="center" wrapText="1"/>
    </xf>
    <xf numFmtId="21" fontId="1" fillId="0" borderId="5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21" fontId="0" fillId="0" borderId="0" xfId="0" applyNumberFormat="1" applyFont="1" applyFill="1" applyBorder="1" applyAlignment="1">
      <alignment vertical="center" wrapText="1"/>
    </xf>
    <xf numFmtId="21" fontId="4" fillId="6" borderId="15" xfId="0" applyNumberFormat="1" applyFont="1" applyFill="1" applyBorder="1" applyAlignment="1">
      <alignment horizontal="center" vertical="center"/>
    </xf>
    <xf numFmtId="21" fontId="4" fillId="6" borderId="16" xfId="0" applyNumberFormat="1" applyFont="1" applyFill="1" applyBorder="1" applyAlignment="1">
      <alignment horizontal="center" vertical="center"/>
    </xf>
    <xf numFmtId="21" fontId="4" fillId="6" borderId="17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21" fontId="4" fillId="4" borderId="15" xfId="0" applyNumberFormat="1" applyFont="1" applyFill="1" applyBorder="1" applyAlignment="1">
      <alignment horizontal="center" vertical="center"/>
    </xf>
    <xf numFmtId="21" fontId="4" fillId="4" borderId="16" xfId="0" applyNumberFormat="1" applyFont="1" applyFill="1" applyBorder="1" applyAlignment="1">
      <alignment horizontal="center" vertical="center"/>
    </xf>
    <xf numFmtId="21" fontId="4" fillId="4" borderId="17" xfId="0" applyNumberFormat="1" applyFont="1" applyFill="1" applyBorder="1" applyAlignment="1">
      <alignment horizontal="center" vertical="center"/>
    </xf>
    <xf numFmtId="21" fontId="4" fillId="5" borderId="15" xfId="0" applyNumberFormat="1" applyFont="1" applyFill="1" applyBorder="1" applyAlignment="1">
      <alignment horizontal="center" vertical="center"/>
    </xf>
    <xf numFmtId="21" fontId="4" fillId="5" borderId="16" xfId="0" applyNumberFormat="1" applyFont="1" applyFill="1" applyBorder="1" applyAlignment="1">
      <alignment horizontal="center" vertical="center"/>
    </xf>
    <xf numFmtId="21" fontId="4" fillId="5" borderId="17" xfId="0" applyNumberFormat="1" applyFont="1" applyFill="1" applyBorder="1" applyAlignment="1">
      <alignment horizontal="center" vertical="center"/>
    </xf>
    <xf numFmtId="165" fontId="4" fillId="4" borderId="15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21" fontId="0" fillId="0" borderId="18" xfId="0" applyNumberFormat="1" applyBorder="1" applyAlignment="1">
      <alignment vertical="center"/>
    </xf>
    <xf numFmtId="21" fontId="0" fillId="0" borderId="18" xfId="0" applyNumberFormat="1" applyBorder="1" applyAlignment="1">
      <alignment horizontal="center" vertical="center"/>
    </xf>
    <xf numFmtId="21" fontId="1" fillId="0" borderId="18" xfId="0" applyNumberFormat="1" applyFont="1" applyBorder="1" applyAlignment="1">
      <alignment vertical="center"/>
    </xf>
    <xf numFmtId="21" fontId="1" fillId="0" borderId="18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0" fillId="0" borderId="18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2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1" fontId="2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22" xfId="0" applyFont="1" applyBorder="1" applyAlignment="1">
      <alignment horizontal="center" vertical="center" wrapText="1"/>
    </xf>
    <xf numFmtId="21" fontId="0" fillId="0" borderId="19" xfId="0" applyNumberFormat="1" applyFont="1" applyFill="1" applyBorder="1" applyAlignment="1">
      <alignment vertical="center" wrapText="1"/>
    </xf>
    <xf numFmtId="21" fontId="0" fillId="0" borderId="20" xfId="0" applyNumberFormat="1" applyBorder="1" applyAlignment="1">
      <alignment vertical="center"/>
    </xf>
    <xf numFmtId="21" fontId="1" fillId="0" borderId="23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21" fontId="0" fillId="0" borderId="19" xfId="0" applyNumberFormat="1" applyBorder="1" applyAlignment="1">
      <alignment vertical="center"/>
    </xf>
    <xf numFmtId="21" fontId="2" fillId="0" borderId="20" xfId="0" applyNumberFormat="1" applyFont="1" applyBorder="1" applyAlignment="1">
      <alignment horizontal="center" vertical="center"/>
    </xf>
    <xf numFmtId="21" fontId="1" fillId="0" borderId="23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/>
    </xf>
    <xf numFmtId="21" fontId="0" fillId="0" borderId="19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="75" zoomScaleNormal="75" workbookViewId="0" topLeftCell="A1">
      <selection activeCell="B63" sqref="B63"/>
    </sheetView>
  </sheetViews>
  <sheetFormatPr defaultColWidth="11.421875" defaultRowHeight="12.75"/>
  <cols>
    <col min="2" max="16384" width="29.7109375" style="0" customWidth="1"/>
  </cols>
  <sheetData>
    <row r="1" spans="1:5" ht="12.75">
      <c r="A1" s="81"/>
      <c r="B1" s="80"/>
      <c r="C1" s="80"/>
      <c r="D1" s="80"/>
      <c r="E1" s="80"/>
    </row>
    <row r="2" spans="1:5" ht="12.75">
      <c r="A2" s="81" t="s">
        <v>0</v>
      </c>
      <c r="B2" s="80" t="s">
        <v>2</v>
      </c>
      <c r="C2" s="80" t="s">
        <v>3</v>
      </c>
      <c r="D2" s="80" t="s">
        <v>4</v>
      </c>
      <c r="E2" s="80" t="s">
        <v>5</v>
      </c>
    </row>
    <row r="3" spans="1:5" ht="12.75">
      <c r="A3" s="81" t="s">
        <v>6</v>
      </c>
      <c r="B3" s="80" t="s">
        <v>8</v>
      </c>
      <c r="C3" s="80" t="s">
        <v>9</v>
      </c>
      <c r="D3" s="80" t="s">
        <v>10</v>
      </c>
      <c r="E3" s="80" t="s">
        <v>11</v>
      </c>
    </row>
    <row r="4" spans="1:5" ht="12.75">
      <c r="A4" s="82" t="s">
        <v>13</v>
      </c>
      <c r="B4" s="83" t="s">
        <v>15</v>
      </c>
      <c r="C4" s="83" t="s">
        <v>16</v>
      </c>
      <c r="D4" s="83" t="s">
        <v>17</v>
      </c>
      <c r="E4" s="83" t="s">
        <v>18</v>
      </c>
    </row>
    <row r="5" spans="1:5" ht="12.75">
      <c r="A5" s="81" t="s">
        <v>19</v>
      </c>
      <c r="B5" s="80" t="s">
        <v>215</v>
      </c>
      <c r="C5" s="80" t="s">
        <v>21</v>
      </c>
      <c r="D5" s="80" t="s">
        <v>22</v>
      </c>
      <c r="E5" s="80" t="s">
        <v>23</v>
      </c>
    </row>
    <row r="6" spans="1:5" ht="12.75">
      <c r="A6" s="81" t="s">
        <v>24</v>
      </c>
      <c r="B6" s="80" t="s">
        <v>216</v>
      </c>
      <c r="C6" s="80" t="s">
        <v>26</v>
      </c>
      <c r="D6" s="80" t="s">
        <v>27</v>
      </c>
      <c r="E6" s="80" t="s">
        <v>28</v>
      </c>
    </row>
    <row r="7" spans="1:5" ht="12.75">
      <c r="A7" s="81" t="s">
        <v>29</v>
      </c>
      <c r="B7" s="80" t="s">
        <v>31</v>
      </c>
      <c r="C7" s="80" t="s">
        <v>32</v>
      </c>
      <c r="D7" s="80" t="s">
        <v>33</v>
      </c>
      <c r="E7" s="80" t="s">
        <v>34</v>
      </c>
    </row>
    <row r="8" spans="1:5" ht="12.75">
      <c r="A8" s="81" t="s">
        <v>35</v>
      </c>
      <c r="B8" s="80" t="s">
        <v>36</v>
      </c>
      <c r="C8" s="80" t="s">
        <v>37</v>
      </c>
      <c r="D8" s="80" t="s">
        <v>38</v>
      </c>
      <c r="E8" s="80" t="s">
        <v>39</v>
      </c>
    </row>
    <row r="9" spans="1:5" ht="12.75">
      <c r="A9" s="81" t="s">
        <v>40</v>
      </c>
      <c r="B9" s="84" t="s">
        <v>41</v>
      </c>
      <c r="C9" s="80" t="s">
        <v>42</v>
      </c>
      <c r="D9" s="80" t="s">
        <v>43</v>
      </c>
      <c r="E9" s="80" t="s">
        <v>44</v>
      </c>
    </row>
    <row r="10" spans="1:5" ht="12.75">
      <c r="A10" s="81" t="s">
        <v>45</v>
      </c>
      <c r="B10" s="80" t="s">
        <v>212</v>
      </c>
      <c r="C10" s="80" t="s">
        <v>46</v>
      </c>
      <c r="D10" s="80" t="s">
        <v>47</v>
      </c>
      <c r="E10" s="80" t="s">
        <v>48</v>
      </c>
    </row>
    <row r="11" spans="1:5" ht="12.75">
      <c r="A11" s="81" t="s">
        <v>49</v>
      </c>
      <c r="B11" s="80" t="s">
        <v>50</v>
      </c>
      <c r="C11" s="80" t="s">
        <v>51</v>
      </c>
      <c r="D11" s="80" t="s">
        <v>52</v>
      </c>
      <c r="E11" s="80" t="s">
        <v>53</v>
      </c>
    </row>
    <row r="12" spans="1:5" ht="12.75">
      <c r="A12" s="81" t="s">
        <v>54</v>
      </c>
      <c r="B12" s="80" t="s">
        <v>55</v>
      </c>
      <c r="C12" s="80" t="s">
        <v>56</v>
      </c>
      <c r="D12" s="80" t="s">
        <v>57</v>
      </c>
      <c r="E12" s="80" t="s">
        <v>58</v>
      </c>
    </row>
    <row r="13" spans="1:5" ht="12.75">
      <c r="A13" s="81" t="s">
        <v>59</v>
      </c>
      <c r="B13" s="80" t="s">
        <v>60</v>
      </c>
      <c r="C13" s="80" t="s">
        <v>61</v>
      </c>
      <c r="D13" s="80" t="s">
        <v>62</v>
      </c>
      <c r="E13" s="80" t="s">
        <v>63</v>
      </c>
    </row>
    <row r="14" spans="1:5" ht="12.75">
      <c r="A14" s="81" t="s">
        <v>64</v>
      </c>
      <c r="B14" s="80" t="s">
        <v>65</v>
      </c>
      <c r="C14" s="80" t="s">
        <v>66</v>
      </c>
      <c r="D14" s="80" t="s">
        <v>67</v>
      </c>
      <c r="E14" s="80" t="s">
        <v>68</v>
      </c>
    </row>
    <row r="15" spans="1:5" ht="12.75">
      <c r="A15" s="81" t="s">
        <v>70</v>
      </c>
      <c r="B15" s="80" t="s">
        <v>71</v>
      </c>
      <c r="C15" s="80" t="s">
        <v>72</v>
      </c>
      <c r="D15" s="80" t="s">
        <v>73</v>
      </c>
      <c r="E15" s="80" t="s">
        <v>74</v>
      </c>
    </row>
    <row r="16" spans="1:5" ht="12.75">
      <c r="A16" s="81" t="s">
        <v>75</v>
      </c>
      <c r="B16" s="80" t="s">
        <v>76</v>
      </c>
      <c r="C16" s="80" t="s">
        <v>77</v>
      </c>
      <c r="D16" s="80" t="s">
        <v>78</v>
      </c>
      <c r="E16" s="80" t="s">
        <v>79</v>
      </c>
    </row>
    <row r="17" spans="1:5" ht="12.75">
      <c r="A17" s="81" t="s">
        <v>80</v>
      </c>
      <c r="B17" s="80" t="s">
        <v>81</v>
      </c>
      <c r="C17" s="80" t="s">
        <v>82</v>
      </c>
      <c r="D17" s="80" t="s">
        <v>83</v>
      </c>
      <c r="E17" s="80" t="s">
        <v>84</v>
      </c>
    </row>
    <row r="18" spans="1:5" ht="12.75">
      <c r="A18" s="81" t="s">
        <v>85</v>
      </c>
      <c r="B18" s="80" t="s">
        <v>86</v>
      </c>
      <c r="C18" s="80" t="s">
        <v>87</v>
      </c>
      <c r="D18" s="80" t="s">
        <v>88</v>
      </c>
      <c r="E18" s="80" t="s">
        <v>89</v>
      </c>
    </row>
    <row r="19" spans="1:5" ht="12.75">
      <c r="A19" s="81" t="s">
        <v>90</v>
      </c>
      <c r="B19" s="80" t="s">
        <v>91</v>
      </c>
      <c r="C19" s="80" t="s">
        <v>92</v>
      </c>
      <c r="D19" s="80" t="s">
        <v>93</v>
      </c>
      <c r="E19" s="80" t="s">
        <v>94</v>
      </c>
    </row>
    <row r="20" spans="1:5" ht="12.75">
      <c r="A20" s="81" t="s">
        <v>95</v>
      </c>
      <c r="B20" s="80" t="s">
        <v>96</v>
      </c>
      <c r="C20" s="80" t="s">
        <v>97</v>
      </c>
      <c r="D20" s="80" t="s">
        <v>98</v>
      </c>
      <c r="E20" s="80" t="s">
        <v>99</v>
      </c>
    </row>
    <row r="21" spans="1:5" ht="12.75">
      <c r="A21" s="81" t="s">
        <v>100</v>
      </c>
      <c r="B21" s="80" t="s">
        <v>101</v>
      </c>
      <c r="C21" s="80" t="s">
        <v>102</v>
      </c>
      <c r="D21" s="80" t="s">
        <v>103</v>
      </c>
      <c r="E21" s="80" t="s">
        <v>104</v>
      </c>
    </row>
    <row r="22" spans="1:5" ht="12.75">
      <c r="A22" s="81" t="s">
        <v>105</v>
      </c>
      <c r="B22" s="80" t="s">
        <v>106</v>
      </c>
      <c r="C22" s="80" t="s">
        <v>107</v>
      </c>
      <c r="D22" s="80" t="s">
        <v>108</v>
      </c>
      <c r="E22" s="80" t="s">
        <v>109</v>
      </c>
    </row>
    <row r="23" spans="1:5" ht="12.75">
      <c r="A23" s="82" t="s">
        <v>110</v>
      </c>
      <c r="B23" s="85" t="s">
        <v>111</v>
      </c>
      <c r="C23" s="83" t="s">
        <v>112</v>
      </c>
      <c r="D23" s="83" t="s">
        <v>113</v>
      </c>
      <c r="E23" s="83" t="s">
        <v>114</v>
      </c>
    </row>
    <row r="24" spans="1:5" ht="12.75">
      <c r="A24" s="81" t="s">
        <v>115</v>
      </c>
      <c r="B24" s="80" t="s">
        <v>116</v>
      </c>
      <c r="C24" s="80" t="s">
        <v>117</v>
      </c>
      <c r="D24" s="80" t="s">
        <v>118</v>
      </c>
      <c r="E24" s="80" t="s">
        <v>119</v>
      </c>
    </row>
    <row r="25" spans="1:5" ht="12.75">
      <c r="A25" s="82" t="s">
        <v>120</v>
      </c>
      <c r="B25" s="83" t="s">
        <v>121</v>
      </c>
      <c r="C25" s="83" t="s">
        <v>122</v>
      </c>
      <c r="D25" s="83" t="s">
        <v>123</v>
      </c>
      <c r="E25" s="83" t="s">
        <v>124</v>
      </c>
    </row>
    <row r="26" spans="1:5" ht="12.75">
      <c r="A26" s="81" t="s">
        <v>125</v>
      </c>
      <c r="B26" s="80" t="s">
        <v>126</v>
      </c>
      <c r="C26" s="80" t="s">
        <v>127</v>
      </c>
      <c r="D26" s="80" t="s">
        <v>128</v>
      </c>
      <c r="E26" s="80" t="s">
        <v>129</v>
      </c>
    </row>
    <row r="27" spans="1:5" ht="12.75">
      <c r="A27" s="81" t="s">
        <v>130</v>
      </c>
      <c r="B27" s="80" t="s">
        <v>131</v>
      </c>
      <c r="C27" s="80" t="s">
        <v>132</v>
      </c>
      <c r="D27" s="80" t="s">
        <v>133</v>
      </c>
      <c r="E27" s="80" t="s">
        <v>134</v>
      </c>
    </row>
    <row r="28" spans="1:5" ht="12.75">
      <c r="A28" s="81" t="s">
        <v>135</v>
      </c>
      <c r="B28" s="80" t="s">
        <v>136</v>
      </c>
      <c r="C28" s="80" t="s">
        <v>137</v>
      </c>
      <c r="D28" s="80" t="s">
        <v>138</v>
      </c>
      <c r="E28" s="80" t="s">
        <v>139</v>
      </c>
    </row>
    <row r="29" spans="1:5" ht="12.75">
      <c r="A29" s="81" t="s">
        <v>140</v>
      </c>
      <c r="B29" s="80" t="s">
        <v>141</v>
      </c>
      <c r="C29" s="80" t="s">
        <v>142</v>
      </c>
      <c r="D29" s="80" t="s">
        <v>143</v>
      </c>
      <c r="E29" s="80" t="s">
        <v>144</v>
      </c>
    </row>
    <row r="30" spans="1:5" ht="12.75">
      <c r="A30" s="81" t="s">
        <v>145</v>
      </c>
      <c r="B30" s="80" t="s">
        <v>146</v>
      </c>
      <c r="C30" s="80" t="s">
        <v>147</v>
      </c>
      <c r="D30" s="80" t="s">
        <v>148</v>
      </c>
      <c r="E30" s="80" t="s">
        <v>149</v>
      </c>
    </row>
    <row r="31" spans="1:5" ht="12.75">
      <c r="A31" s="81" t="s">
        <v>150</v>
      </c>
      <c r="B31" s="80" t="s">
        <v>151</v>
      </c>
      <c r="C31" s="80" t="s">
        <v>152</v>
      </c>
      <c r="D31" s="80" t="s">
        <v>153</v>
      </c>
      <c r="E31" s="80" t="s">
        <v>154</v>
      </c>
    </row>
    <row r="32" spans="1:5" ht="12.75">
      <c r="A32" s="81" t="s">
        <v>155</v>
      </c>
      <c r="B32" s="80" t="s">
        <v>156</v>
      </c>
      <c r="C32" s="80" t="s">
        <v>157</v>
      </c>
      <c r="D32" s="80" t="s">
        <v>158</v>
      </c>
      <c r="E32" s="80" t="s">
        <v>159</v>
      </c>
    </row>
    <row r="33" spans="1:5" ht="12.75">
      <c r="A33" s="81" t="s">
        <v>160</v>
      </c>
      <c r="B33" s="80" t="s">
        <v>161</v>
      </c>
      <c r="C33" s="80" t="s">
        <v>162</v>
      </c>
      <c r="D33" s="80" t="s">
        <v>163</v>
      </c>
      <c r="E33" s="80" t="s">
        <v>164</v>
      </c>
    </row>
    <row r="34" spans="1:5" ht="12.75">
      <c r="A34" s="81" t="s">
        <v>165</v>
      </c>
      <c r="B34" s="80" t="s">
        <v>166</v>
      </c>
      <c r="C34" s="80" t="s">
        <v>167</v>
      </c>
      <c r="D34" s="80" t="s">
        <v>168</v>
      </c>
      <c r="E34" s="80" t="s">
        <v>169</v>
      </c>
    </row>
    <row r="35" spans="1:5" ht="12.75">
      <c r="A35" s="81" t="s">
        <v>170</v>
      </c>
      <c r="B35" s="80" t="s">
        <v>171</v>
      </c>
      <c r="C35" s="80" t="s">
        <v>172</v>
      </c>
      <c r="D35" s="80" t="s">
        <v>173</v>
      </c>
      <c r="E35" s="80" t="s">
        <v>174</v>
      </c>
    </row>
    <row r="36" spans="1:5" ht="12.75">
      <c r="A36" s="81" t="s">
        <v>175</v>
      </c>
      <c r="B36" s="80" t="s">
        <v>176</v>
      </c>
      <c r="C36" s="80" t="s">
        <v>177</v>
      </c>
      <c r="D36" s="80" t="s">
        <v>178</v>
      </c>
      <c r="E36" s="80" t="s">
        <v>179</v>
      </c>
    </row>
    <row r="37" spans="1:5" ht="12.75">
      <c r="A37" s="81" t="s">
        <v>180</v>
      </c>
      <c r="B37" s="80" t="s">
        <v>181</v>
      </c>
      <c r="C37" s="80" t="s">
        <v>182</v>
      </c>
      <c r="D37" s="80" t="s">
        <v>183</v>
      </c>
      <c r="E37" s="80" t="s">
        <v>184</v>
      </c>
    </row>
    <row r="38" spans="1:5" ht="12.75">
      <c r="A38" s="81" t="s">
        <v>185</v>
      </c>
      <c r="B38" s="80" t="s">
        <v>186</v>
      </c>
      <c r="C38" s="80" t="s">
        <v>187</v>
      </c>
      <c r="D38" s="80" t="s">
        <v>188</v>
      </c>
      <c r="E38" s="80" t="s">
        <v>189</v>
      </c>
    </row>
    <row r="39" spans="1:5" ht="12.75">
      <c r="A39" s="81" t="s">
        <v>190</v>
      </c>
      <c r="B39" s="80" t="s">
        <v>218</v>
      </c>
      <c r="C39" s="80" t="s">
        <v>217</v>
      </c>
      <c r="D39" s="80" t="s">
        <v>191</v>
      </c>
      <c r="E39" s="80" t="s">
        <v>192</v>
      </c>
    </row>
    <row r="40" spans="1:5" ht="25.5">
      <c r="A40" s="81" t="s">
        <v>193</v>
      </c>
      <c r="B40" s="80" t="s">
        <v>194</v>
      </c>
      <c r="C40" s="80" t="s">
        <v>195</v>
      </c>
      <c r="D40" s="80" t="s">
        <v>213</v>
      </c>
      <c r="E40" s="80" t="s">
        <v>214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53"/>
  <sheetViews>
    <sheetView tabSelected="1" zoomScale="75" zoomScaleNormal="75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0" sqref="A40:C40"/>
    </sheetView>
  </sheetViews>
  <sheetFormatPr defaultColWidth="11.421875" defaultRowHeight="12.75"/>
  <cols>
    <col min="1" max="1" width="8.140625" style="109" bestFit="1" customWidth="1"/>
    <col min="2" max="2" width="8.57421875" style="113" bestFit="1" customWidth="1"/>
    <col min="3" max="3" width="10.57421875" style="56" bestFit="1" customWidth="1"/>
    <col min="4" max="4" width="31.140625" style="56" bestFit="1" customWidth="1"/>
    <col min="5" max="5" width="7.00390625" style="56" customWidth="1"/>
    <col min="6" max="6" width="9.28125" style="56" hidden="1" customWidth="1"/>
    <col min="7" max="7" width="8.421875" style="70" hidden="1" customWidth="1"/>
    <col min="8" max="8" width="3.8515625" style="70" hidden="1" customWidth="1"/>
    <col min="9" max="9" width="10.00390625" style="70" bestFit="1" customWidth="1"/>
    <col min="10" max="10" width="8.140625" style="72" customWidth="1"/>
    <col min="11" max="11" width="8.140625" style="70" hidden="1" customWidth="1"/>
    <col min="12" max="12" width="8.421875" style="70" hidden="1" customWidth="1"/>
    <col min="13" max="13" width="3.8515625" style="70" hidden="1" customWidth="1"/>
    <col min="14" max="14" width="10.28125" style="71" customWidth="1"/>
    <col min="15" max="15" width="10.00390625" style="73" bestFit="1" customWidth="1"/>
    <col min="16" max="16" width="10.00390625" style="74" bestFit="1" customWidth="1"/>
    <col min="17" max="17" width="8.57421875" style="103" bestFit="1" customWidth="1"/>
    <col min="18" max="18" width="8.140625" style="74" bestFit="1" customWidth="1"/>
    <col min="19" max="19" width="8.140625" style="70" hidden="1" customWidth="1"/>
    <col min="20" max="20" width="8.421875" style="70" hidden="1" customWidth="1"/>
    <col min="21" max="21" width="3.8515625" style="70" hidden="1" customWidth="1"/>
    <col min="22" max="22" width="10.28125" style="71" customWidth="1"/>
    <col min="23" max="23" width="10.00390625" style="73" customWidth="1"/>
    <col min="24" max="24" width="10.00390625" style="74" bestFit="1" customWidth="1"/>
    <col min="25" max="25" width="8.57421875" style="103" bestFit="1" customWidth="1"/>
    <col min="26" max="26" width="8.140625" style="74" bestFit="1" customWidth="1"/>
    <col min="27" max="27" width="9.28125" style="70" hidden="1" customWidth="1"/>
    <col min="28" max="28" width="8.421875" style="70" hidden="1" customWidth="1"/>
    <col min="29" max="29" width="3.8515625" style="70" hidden="1" customWidth="1"/>
    <col min="30" max="30" width="10.28125" style="71" bestFit="1" customWidth="1"/>
    <col min="31" max="31" width="10.28125" style="56" bestFit="1" customWidth="1"/>
    <col min="32" max="32" width="10.00390625" style="23" bestFit="1" customWidth="1"/>
    <col min="33" max="33" width="8.57421875" style="104" bestFit="1" customWidth="1"/>
    <col min="34" max="34" width="8.140625" style="23" bestFit="1" customWidth="1"/>
    <col min="35" max="35" width="8.28125" style="56" bestFit="1" customWidth="1"/>
    <col min="36" max="36" width="13.28125" style="75" bestFit="1" customWidth="1"/>
    <col min="37" max="37" width="10.00390625" style="76" bestFit="1" customWidth="1"/>
    <col min="38" max="38" width="13.28125" style="76" bestFit="1" customWidth="1"/>
    <col min="39" max="39" width="10.00390625" style="56" bestFit="1" customWidth="1"/>
    <col min="40" max="40" width="13.28125" style="56" bestFit="1" customWidth="1"/>
    <col min="41" max="41" width="10.00390625" style="76" bestFit="1" customWidth="1"/>
    <col min="42" max="42" width="13.28125" style="76" bestFit="1" customWidth="1"/>
    <col min="43" max="43" width="10.00390625" style="76" bestFit="1" customWidth="1"/>
    <col min="44" max="44" width="13.28125" style="56" bestFit="1" customWidth="1"/>
    <col min="45" max="16384" width="29.7109375" style="56" customWidth="1"/>
  </cols>
  <sheetData>
    <row r="1" spans="1:44" s="23" customFormat="1" ht="15.75">
      <c r="A1" s="114"/>
      <c r="B1" s="115"/>
      <c r="C1" s="136"/>
      <c r="D1" s="136"/>
      <c r="E1" s="137"/>
      <c r="F1" s="138" t="s">
        <v>202</v>
      </c>
      <c r="G1" s="139"/>
      <c r="H1" s="139"/>
      <c r="I1" s="139"/>
      <c r="J1" s="140"/>
      <c r="K1" s="141" t="s">
        <v>199</v>
      </c>
      <c r="L1" s="142"/>
      <c r="M1" s="142"/>
      <c r="N1" s="142"/>
      <c r="O1" s="142"/>
      <c r="P1" s="142"/>
      <c r="Q1" s="142"/>
      <c r="R1" s="143"/>
      <c r="S1" s="144" t="s">
        <v>198</v>
      </c>
      <c r="T1" s="145"/>
      <c r="U1" s="145"/>
      <c r="V1" s="145"/>
      <c r="W1" s="145"/>
      <c r="X1" s="145"/>
      <c r="Y1" s="145"/>
      <c r="Z1" s="146"/>
      <c r="AA1" s="133" t="s">
        <v>197</v>
      </c>
      <c r="AB1" s="134"/>
      <c r="AC1" s="134"/>
      <c r="AD1" s="134"/>
      <c r="AE1" s="134"/>
      <c r="AF1" s="134"/>
      <c r="AG1" s="134"/>
      <c r="AH1" s="135"/>
      <c r="AI1" s="149" t="s">
        <v>202</v>
      </c>
      <c r="AJ1" s="150"/>
      <c r="AK1" s="147" t="s">
        <v>196</v>
      </c>
      <c r="AL1" s="148"/>
      <c r="AM1" s="149" t="s">
        <v>200</v>
      </c>
      <c r="AN1" s="150"/>
      <c r="AO1" s="147" t="s">
        <v>201</v>
      </c>
      <c r="AP1" s="148"/>
      <c r="AQ1" s="147" t="s">
        <v>208</v>
      </c>
      <c r="AR1" s="148"/>
    </row>
    <row r="2" spans="1:44" s="22" customFormat="1" ht="30">
      <c r="A2" s="116" t="str">
        <f>AH2</f>
        <v>Classt
Total</v>
      </c>
      <c r="B2" s="110" t="str">
        <f>AG2</f>
        <v>Cumul</v>
      </c>
      <c r="C2" s="105" t="s">
        <v>210</v>
      </c>
      <c r="D2" s="86" t="s">
        <v>221</v>
      </c>
      <c r="E2" s="1" t="s">
        <v>209</v>
      </c>
      <c r="F2" s="2" t="s">
        <v>203</v>
      </c>
      <c r="G2" s="3" t="s">
        <v>204</v>
      </c>
      <c r="H2" s="4"/>
      <c r="I2" s="5" t="s">
        <v>205</v>
      </c>
      <c r="J2" s="6" t="s">
        <v>225</v>
      </c>
      <c r="K2" s="7" t="s">
        <v>203</v>
      </c>
      <c r="L2" s="8" t="s">
        <v>204</v>
      </c>
      <c r="M2" s="8"/>
      <c r="N2" s="8" t="s">
        <v>206</v>
      </c>
      <c r="O2" s="8" t="s">
        <v>205</v>
      </c>
      <c r="P2" s="9" t="s">
        <v>223</v>
      </c>
      <c r="Q2" s="9" t="s">
        <v>222</v>
      </c>
      <c r="R2" s="10" t="s">
        <v>224</v>
      </c>
      <c r="S2" s="11" t="s">
        <v>203</v>
      </c>
      <c r="T2" s="12" t="s">
        <v>204</v>
      </c>
      <c r="U2" s="12"/>
      <c r="V2" s="12" t="s">
        <v>206</v>
      </c>
      <c r="W2" s="12" t="s">
        <v>205</v>
      </c>
      <c r="X2" s="13" t="s">
        <v>226</v>
      </c>
      <c r="Y2" s="13" t="s">
        <v>222</v>
      </c>
      <c r="Z2" s="14" t="s">
        <v>224</v>
      </c>
      <c r="AA2" s="15" t="s">
        <v>203</v>
      </c>
      <c r="AB2" s="16" t="s">
        <v>204</v>
      </c>
      <c r="AC2" s="16"/>
      <c r="AD2" s="16" t="s">
        <v>206</v>
      </c>
      <c r="AE2" s="16" t="s">
        <v>205</v>
      </c>
      <c r="AF2" s="17" t="s">
        <v>227</v>
      </c>
      <c r="AG2" s="17" t="s">
        <v>222</v>
      </c>
      <c r="AH2" s="18" t="s">
        <v>224</v>
      </c>
      <c r="AI2" s="19" t="s">
        <v>205</v>
      </c>
      <c r="AJ2" s="20" t="s">
        <v>207</v>
      </c>
      <c r="AK2" s="19" t="s">
        <v>205</v>
      </c>
      <c r="AL2" s="21" t="s">
        <v>207</v>
      </c>
      <c r="AM2" s="19" t="s">
        <v>205</v>
      </c>
      <c r="AN2" s="21" t="s">
        <v>207</v>
      </c>
      <c r="AO2" s="19" t="s">
        <v>205</v>
      </c>
      <c r="AP2" s="21" t="s">
        <v>207</v>
      </c>
      <c r="AQ2" s="19" t="s">
        <v>205</v>
      </c>
      <c r="AR2" s="21" t="s">
        <v>207</v>
      </c>
    </row>
    <row r="3" spans="1:44" s="40" customFormat="1" ht="15.75">
      <c r="A3" s="117">
        <f>AH3</f>
        <v>1</v>
      </c>
      <c r="B3" s="111">
        <f>AG3</f>
        <v>0.07035879629629627</v>
      </c>
      <c r="C3" s="106" t="s">
        <v>19</v>
      </c>
      <c r="D3" s="80" t="s">
        <v>215</v>
      </c>
      <c r="E3" s="25" t="s">
        <v>20</v>
      </c>
      <c r="F3" s="26">
        <v>0.4201388888888889</v>
      </c>
      <c r="G3" s="27">
        <v>0.4319444444444444</v>
      </c>
      <c r="H3" s="27"/>
      <c r="I3" s="29">
        <f aca="true" t="shared" si="0" ref="I3:I33">G3-F3</f>
        <v>0.011805555555555514</v>
      </c>
      <c r="J3" s="30">
        <v>1</v>
      </c>
      <c r="K3" s="31">
        <v>0.4319444444444444</v>
      </c>
      <c r="L3" s="27">
        <v>0.45032407407407404</v>
      </c>
      <c r="M3" s="27"/>
      <c r="N3" s="28" t="str">
        <f aca="true" t="shared" si="1" ref="N3:N38">MID(E3,1,1)</f>
        <v>A</v>
      </c>
      <c r="O3" s="32">
        <f aca="true" t="shared" si="2" ref="O3:O33">L3-G3</f>
        <v>0.018379629629629635</v>
      </c>
      <c r="P3" s="79">
        <v>3</v>
      </c>
      <c r="Q3" s="99">
        <f aca="true" t="shared" si="3" ref="Q3:Q38">IF(OR(I3="pm",I3="Abandon",O3="pm",O3="Abandon"),"",I3+O3)</f>
        <v>0.030185185185185148</v>
      </c>
      <c r="R3" s="34">
        <v>1</v>
      </c>
      <c r="S3" s="31">
        <v>0.45032407407407404</v>
      </c>
      <c r="T3" s="27">
        <v>0.4654398148148148</v>
      </c>
      <c r="U3" s="27"/>
      <c r="V3" s="28" t="str">
        <f aca="true" t="shared" si="4" ref="V3:V38">MID(E3,2,1)</f>
        <v>C</v>
      </c>
      <c r="W3" s="32">
        <f aca="true" t="shared" si="5" ref="W3:W36">T3-S3</f>
        <v>0.015115740740740735</v>
      </c>
      <c r="X3" s="33">
        <v>3</v>
      </c>
      <c r="Y3" s="99">
        <f>IF(OR(Q3="",W3="pm",W3="Abandon"),"",Q3+W3)</f>
        <v>0.04530092592592588</v>
      </c>
      <c r="Z3" s="34">
        <v>1</v>
      </c>
      <c r="AA3" s="31">
        <v>0.4654398148148148</v>
      </c>
      <c r="AB3" s="27">
        <v>0.49049768518518516</v>
      </c>
      <c r="AC3" s="27"/>
      <c r="AD3" s="28" t="str">
        <f aca="true" t="shared" si="6" ref="AD3:AD38">MID(E3,3,1)</f>
        <v>B</v>
      </c>
      <c r="AE3" s="32">
        <f aca="true" t="shared" si="7" ref="AE3:AE35">AB3-AA3</f>
        <v>0.025057870370370383</v>
      </c>
      <c r="AF3" s="79">
        <v>9</v>
      </c>
      <c r="AG3" s="99">
        <f>IF(OR(Y3="",AE3="pm",AE3="Abandon"),"",Y3+AE3)</f>
        <v>0.07035879629629627</v>
      </c>
      <c r="AH3" s="34">
        <v>1</v>
      </c>
      <c r="AI3" s="35">
        <f aca="true" t="shared" si="8" ref="AI3:AI38">I3</f>
        <v>0.011805555555555514</v>
      </c>
      <c r="AJ3" s="36">
        <v>1</v>
      </c>
      <c r="AK3" s="37">
        <f>IF(N3="A",O3,IF(V3="A",W3,AE3))</f>
        <v>0.018379629629629635</v>
      </c>
      <c r="AL3" s="36">
        <v>1</v>
      </c>
      <c r="AM3" s="37">
        <v>0.025057870370370383</v>
      </c>
      <c r="AN3" s="36">
        <v>6</v>
      </c>
      <c r="AO3" s="37">
        <v>0.015115740740740735</v>
      </c>
      <c r="AP3" s="36">
        <v>4</v>
      </c>
      <c r="AQ3" s="38">
        <f>AO3+AM3+AK3+AI3</f>
        <v>0.07035879629629627</v>
      </c>
      <c r="AR3" s="39">
        <v>1</v>
      </c>
    </row>
    <row r="4" spans="1:44" ht="15.75">
      <c r="A4" s="117">
        <f aca="true" t="shared" si="9" ref="A4:A27">AH4</f>
        <v>2</v>
      </c>
      <c r="B4" s="111">
        <f aca="true" t="shared" si="10" ref="B4:B27">AG4</f>
        <v>0.07503472222222218</v>
      </c>
      <c r="C4" s="107" t="s">
        <v>0</v>
      </c>
      <c r="D4" s="80" t="s">
        <v>2</v>
      </c>
      <c r="E4" s="42" t="s">
        <v>1</v>
      </c>
      <c r="F4" s="26">
        <v>0.4201388888888889</v>
      </c>
      <c r="G4" s="43">
        <v>0.4342013888888889</v>
      </c>
      <c r="H4" s="43"/>
      <c r="I4" s="45">
        <f t="shared" si="0"/>
        <v>0.014062499999999978</v>
      </c>
      <c r="J4" s="30">
        <v>4</v>
      </c>
      <c r="K4" s="47">
        <v>0.4342013888888889</v>
      </c>
      <c r="L4" s="43">
        <v>0.457662037037037</v>
      </c>
      <c r="M4" s="43"/>
      <c r="N4" s="44" t="str">
        <f t="shared" si="1"/>
        <v>A</v>
      </c>
      <c r="O4" s="48">
        <f t="shared" si="2"/>
        <v>0.023460648148148133</v>
      </c>
      <c r="P4" s="49">
        <v>12</v>
      </c>
      <c r="Q4" s="99">
        <f t="shared" si="3"/>
        <v>0.03752314814814811</v>
      </c>
      <c r="R4" s="34">
        <v>7</v>
      </c>
      <c r="S4" s="47">
        <v>0.457662037037037</v>
      </c>
      <c r="T4" s="43">
        <v>0.47760416666666666</v>
      </c>
      <c r="U4" s="43"/>
      <c r="V4" s="44" t="str">
        <f t="shared" si="4"/>
        <v>B</v>
      </c>
      <c r="W4" s="48">
        <f>T4-S4</f>
        <v>0.019942129629629657</v>
      </c>
      <c r="X4" s="62">
        <v>5</v>
      </c>
      <c r="Y4" s="102">
        <f aca="true" t="shared" si="11" ref="Y4:Y43">IF(OR(Q4="",W4="pm",W4="Abandon"),"",Q4+W4)</f>
        <v>0.05746527777777777</v>
      </c>
      <c r="Z4" s="34">
        <v>3</v>
      </c>
      <c r="AA4" s="47">
        <v>0.47760416666666666</v>
      </c>
      <c r="AB4" s="43">
        <v>0.4951736111111111</v>
      </c>
      <c r="AC4" s="43"/>
      <c r="AD4" s="44" t="str">
        <f t="shared" si="6"/>
        <v>C</v>
      </c>
      <c r="AE4" s="48">
        <f t="shared" si="7"/>
        <v>0.017569444444444415</v>
      </c>
      <c r="AF4" s="49">
        <v>3</v>
      </c>
      <c r="AG4" s="100">
        <f aca="true" t="shared" si="12" ref="AG4:AG43">IF(OR(Y4="",AE4="pm",AE4="Abandon"),"",Y4+AE4)</f>
        <v>0.07503472222222218</v>
      </c>
      <c r="AH4" s="50">
        <v>2</v>
      </c>
      <c r="AI4" s="51">
        <f t="shared" si="8"/>
        <v>0.014062499999999978</v>
      </c>
      <c r="AJ4" s="64">
        <v>4</v>
      </c>
      <c r="AK4" s="53">
        <f aca="true" t="shared" si="13" ref="AK4:AK38">IF(N4="A",O4,IF(V4="A",W4,AE4))</f>
        <v>0.023460648148148133</v>
      </c>
      <c r="AL4" s="52">
        <v>4</v>
      </c>
      <c r="AM4" s="53">
        <v>0.019942129629629657</v>
      </c>
      <c r="AN4" s="52">
        <v>1</v>
      </c>
      <c r="AO4" s="53">
        <v>0.017569444444444415</v>
      </c>
      <c r="AP4" s="52">
        <v>9</v>
      </c>
      <c r="AQ4" s="54">
        <f aca="true" t="shared" si="14" ref="AQ4:AQ27">AO4+AM4+AK4+AI4</f>
        <v>0.07503472222222218</v>
      </c>
      <c r="AR4" s="55">
        <v>2</v>
      </c>
    </row>
    <row r="5" spans="1:44" s="40" customFormat="1" ht="15.75">
      <c r="A5" s="117">
        <f t="shared" si="9"/>
        <v>3</v>
      </c>
      <c r="B5" s="111">
        <f t="shared" si="10"/>
        <v>0.08163194444444438</v>
      </c>
      <c r="C5" s="107" t="s">
        <v>54</v>
      </c>
      <c r="D5" s="80" t="s">
        <v>55</v>
      </c>
      <c r="E5" s="42" t="s">
        <v>25</v>
      </c>
      <c r="F5" s="26">
        <v>0.4201388888888889</v>
      </c>
      <c r="G5" s="43">
        <v>0.434537037037037</v>
      </c>
      <c r="H5" s="43"/>
      <c r="I5" s="45">
        <f t="shared" si="0"/>
        <v>0.014398148148148104</v>
      </c>
      <c r="J5" s="30">
        <v>5</v>
      </c>
      <c r="K5" s="47">
        <v>0.434537037037037</v>
      </c>
      <c r="L5" s="43">
        <v>0.4547222222222222</v>
      </c>
      <c r="M5" s="43"/>
      <c r="N5" s="44" t="str">
        <f t="shared" si="1"/>
        <v>B</v>
      </c>
      <c r="O5" s="48">
        <f t="shared" si="2"/>
        <v>0.020185185185185195</v>
      </c>
      <c r="P5" s="49">
        <v>6</v>
      </c>
      <c r="Q5" s="99">
        <f t="shared" si="3"/>
        <v>0.0345833333333333</v>
      </c>
      <c r="R5" s="34">
        <v>3</v>
      </c>
      <c r="S5" s="47">
        <v>0.4547222222222222</v>
      </c>
      <c r="T5" s="43">
        <v>0.48363425925925924</v>
      </c>
      <c r="U5" s="43"/>
      <c r="V5" s="44" t="str">
        <f t="shared" si="4"/>
        <v>A</v>
      </c>
      <c r="W5" s="48">
        <f>T5-S5</f>
        <v>0.02891203703703704</v>
      </c>
      <c r="X5" s="62">
        <v>12</v>
      </c>
      <c r="Y5" s="102">
        <f t="shared" si="11"/>
        <v>0.06349537037037034</v>
      </c>
      <c r="Z5" s="34">
        <v>5</v>
      </c>
      <c r="AA5" s="47">
        <v>0.48363425925925924</v>
      </c>
      <c r="AB5" s="43">
        <v>0.5017708333333333</v>
      </c>
      <c r="AC5" s="43"/>
      <c r="AD5" s="44" t="str">
        <f t="shared" si="6"/>
        <v>C</v>
      </c>
      <c r="AE5" s="48">
        <f t="shared" si="7"/>
        <v>0.01813657407407404</v>
      </c>
      <c r="AF5" s="49">
        <v>4</v>
      </c>
      <c r="AG5" s="100">
        <f t="shared" si="12"/>
        <v>0.08163194444444438</v>
      </c>
      <c r="AH5" s="34">
        <v>3</v>
      </c>
      <c r="AI5" s="51">
        <f t="shared" si="8"/>
        <v>0.014398148148148104</v>
      </c>
      <c r="AJ5" s="64">
        <v>5</v>
      </c>
      <c r="AK5" s="53">
        <f t="shared" si="13"/>
        <v>0.02891203703703704</v>
      </c>
      <c r="AL5" s="52">
        <v>11</v>
      </c>
      <c r="AM5" s="53">
        <v>0.020185185185185195</v>
      </c>
      <c r="AN5" s="52">
        <v>2</v>
      </c>
      <c r="AO5" s="53">
        <v>0.01813657407407404</v>
      </c>
      <c r="AP5" s="52">
        <v>10</v>
      </c>
      <c r="AQ5" s="54">
        <f t="shared" si="14"/>
        <v>0.08163194444444438</v>
      </c>
      <c r="AR5" s="55">
        <v>3</v>
      </c>
    </row>
    <row r="6" spans="1:44" ht="15.75">
      <c r="A6" s="117">
        <f t="shared" si="9"/>
        <v>4</v>
      </c>
      <c r="B6" s="111">
        <f t="shared" si="10"/>
        <v>0.08262731481481483</v>
      </c>
      <c r="C6" s="107" t="s">
        <v>49</v>
      </c>
      <c r="D6" s="80" t="s">
        <v>50</v>
      </c>
      <c r="E6" s="57" t="s">
        <v>20</v>
      </c>
      <c r="F6" s="26">
        <v>0.4201388888888889</v>
      </c>
      <c r="G6" s="58">
        <v>0.43363425925925925</v>
      </c>
      <c r="H6" s="58"/>
      <c r="I6" s="45">
        <f t="shared" si="0"/>
        <v>0.013495370370370352</v>
      </c>
      <c r="J6" s="30">
        <v>2</v>
      </c>
      <c r="K6" s="60">
        <v>0.43363425925925925</v>
      </c>
      <c r="L6" s="58">
        <v>0.45989583333333334</v>
      </c>
      <c r="M6" s="58"/>
      <c r="N6" s="59" t="str">
        <f t="shared" si="1"/>
        <v>A</v>
      </c>
      <c r="O6" s="61">
        <f t="shared" si="2"/>
        <v>0.02626157407407409</v>
      </c>
      <c r="P6" s="49">
        <v>14</v>
      </c>
      <c r="Q6" s="99">
        <f t="shared" si="3"/>
        <v>0.03975694444444444</v>
      </c>
      <c r="R6" s="34">
        <v>9</v>
      </c>
      <c r="S6" s="60">
        <v>0.45989583333333334</v>
      </c>
      <c r="T6" s="58">
        <v>0.4766782407407407</v>
      </c>
      <c r="U6" s="58"/>
      <c r="V6" s="59" t="str">
        <f t="shared" si="4"/>
        <v>C</v>
      </c>
      <c r="W6" s="61">
        <f>T6-S6</f>
        <v>0.016782407407407385</v>
      </c>
      <c r="X6" s="62">
        <v>4</v>
      </c>
      <c r="Y6" s="102">
        <f t="shared" si="11"/>
        <v>0.05653935185185183</v>
      </c>
      <c r="Z6" s="34">
        <v>2</v>
      </c>
      <c r="AA6" s="60">
        <v>0.4766782407407407</v>
      </c>
      <c r="AB6" s="58">
        <v>0.5027662037037037</v>
      </c>
      <c r="AC6" s="58"/>
      <c r="AD6" s="59" t="str">
        <f t="shared" si="6"/>
        <v>B</v>
      </c>
      <c r="AE6" s="61">
        <f t="shared" si="7"/>
        <v>0.026087962962963007</v>
      </c>
      <c r="AF6" s="49">
        <v>10</v>
      </c>
      <c r="AG6" s="100">
        <f t="shared" si="12"/>
        <v>0.08262731481481483</v>
      </c>
      <c r="AH6" s="50">
        <v>4</v>
      </c>
      <c r="AI6" s="63">
        <f t="shared" si="8"/>
        <v>0.013495370370370352</v>
      </c>
      <c r="AJ6" s="64">
        <v>2</v>
      </c>
      <c r="AK6" s="65">
        <f t="shared" si="13"/>
        <v>0.02626157407407409</v>
      </c>
      <c r="AL6" s="52">
        <v>6</v>
      </c>
      <c r="AM6" s="65">
        <v>0.026087962962963007</v>
      </c>
      <c r="AN6" s="64">
        <v>7</v>
      </c>
      <c r="AO6" s="65">
        <v>0.016782407407407385</v>
      </c>
      <c r="AP6" s="52">
        <v>7</v>
      </c>
      <c r="AQ6" s="66">
        <f t="shared" si="14"/>
        <v>0.08262731481481483</v>
      </c>
      <c r="AR6" s="55">
        <v>4</v>
      </c>
    </row>
    <row r="7" spans="1:44" s="40" customFormat="1" ht="15.75">
      <c r="A7" s="117">
        <f t="shared" si="9"/>
        <v>5</v>
      </c>
      <c r="B7" s="111">
        <f t="shared" si="10"/>
        <v>0.08339120370370362</v>
      </c>
      <c r="C7" s="107" t="s">
        <v>130</v>
      </c>
      <c r="D7" s="80" t="s">
        <v>131</v>
      </c>
      <c r="E7" s="57" t="s">
        <v>25</v>
      </c>
      <c r="F7" s="26">
        <v>0.4201388888888889</v>
      </c>
      <c r="G7" s="58">
        <v>0.4341203703703703</v>
      </c>
      <c r="H7" s="58"/>
      <c r="I7" s="45">
        <f t="shared" si="0"/>
        <v>0.013981481481481428</v>
      </c>
      <c r="J7" s="30">
        <v>3</v>
      </c>
      <c r="K7" s="60">
        <v>0.4341203703703703</v>
      </c>
      <c r="L7" s="58">
        <v>0.45478009259259256</v>
      </c>
      <c r="M7" s="58"/>
      <c r="N7" s="59" t="str">
        <f t="shared" si="1"/>
        <v>B</v>
      </c>
      <c r="O7" s="61">
        <f t="shared" si="2"/>
        <v>0.020659722222222232</v>
      </c>
      <c r="P7" s="49">
        <v>9</v>
      </c>
      <c r="Q7" s="99">
        <f t="shared" si="3"/>
        <v>0.03464120370370366</v>
      </c>
      <c r="R7" s="34">
        <v>4</v>
      </c>
      <c r="S7" s="60">
        <v>0.45478009259259256</v>
      </c>
      <c r="T7" s="58">
        <v>0.4891435185185185</v>
      </c>
      <c r="U7" s="58"/>
      <c r="V7" s="59" t="str">
        <f t="shared" si="4"/>
        <v>A</v>
      </c>
      <c r="W7" s="61">
        <f>T7-S7</f>
        <v>0.03436342592592595</v>
      </c>
      <c r="X7" s="62">
        <v>20</v>
      </c>
      <c r="Y7" s="102">
        <f t="shared" si="11"/>
        <v>0.06900462962962961</v>
      </c>
      <c r="Z7" s="34">
        <v>8</v>
      </c>
      <c r="AA7" s="60">
        <v>0.4891435185185185</v>
      </c>
      <c r="AB7" s="58">
        <v>0.5035300925925925</v>
      </c>
      <c r="AC7" s="58"/>
      <c r="AD7" s="59" t="str">
        <f t="shared" si="6"/>
        <v>C</v>
      </c>
      <c r="AE7" s="61">
        <f t="shared" si="7"/>
        <v>0.01438657407407401</v>
      </c>
      <c r="AF7" s="62">
        <v>1</v>
      </c>
      <c r="AG7" s="102">
        <f t="shared" si="12"/>
        <v>0.08339120370370362</v>
      </c>
      <c r="AH7" s="34">
        <v>5</v>
      </c>
      <c r="AI7" s="63">
        <f t="shared" si="8"/>
        <v>0.013981481481481428</v>
      </c>
      <c r="AJ7" s="64">
        <v>3</v>
      </c>
      <c r="AK7" s="65">
        <f t="shared" si="13"/>
        <v>0.03436342592592595</v>
      </c>
      <c r="AL7" s="52">
        <v>18</v>
      </c>
      <c r="AM7" s="65">
        <v>0.020659722222222232</v>
      </c>
      <c r="AN7" s="64">
        <v>3</v>
      </c>
      <c r="AO7" s="65">
        <v>0.01438657407407401</v>
      </c>
      <c r="AP7" s="52">
        <v>1</v>
      </c>
      <c r="AQ7" s="66">
        <f t="shared" si="14"/>
        <v>0.08339120370370362</v>
      </c>
      <c r="AR7" s="55">
        <v>5</v>
      </c>
    </row>
    <row r="8" spans="1:44" s="40" customFormat="1" ht="15.75">
      <c r="A8" s="117">
        <f t="shared" si="9"/>
        <v>6</v>
      </c>
      <c r="B8" s="111">
        <f t="shared" si="10"/>
        <v>0.08858796296296295</v>
      </c>
      <c r="C8" s="107" t="s">
        <v>80</v>
      </c>
      <c r="D8" s="80" t="s">
        <v>81</v>
      </c>
      <c r="E8" s="57" t="s">
        <v>20</v>
      </c>
      <c r="F8" s="26">
        <v>0.4201388888888889</v>
      </c>
      <c r="G8" s="58">
        <v>0.43491898148148145</v>
      </c>
      <c r="H8" s="58"/>
      <c r="I8" s="45">
        <f t="shared" si="0"/>
        <v>0.014780092592592553</v>
      </c>
      <c r="J8" s="30">
        <v>7</v>
      </c>
      <c r="K8" s="60">
        <v>0.43491898148148145</v>
      </c>
      <c r="L8" s="58">
        <v>0.45697916666666666</v>
      </c>
      <c r="M8" s="58"/>
      <c r="N8" s="59" t="str">
        <f t="shared" si="1"/>
        <v>A</v>
      </c>
      <c r="O8" s="61">
        <f t="shared" si="2"/>
        <v>0.02206018518518521</v>
      </c>
      <c r="P8" s="49">
        <v>10</v>
      </c>
      <c r="Q8" s="99">
        <f t="shared" si="3"/>
        <v>0.03684027777777776</v>
      </c>
      <c r="R8" s="34">
        <v>5</v>
      </c>
      <c r="S8" s="60">
        <v>0.45697916666666666</v>
      </c>
      <c r="T8" s="58">
        <v>0.48715277777777777</v>
      </c>
      <c r="U8" s="58"/>
      <c r="V8" s="59" t="str">
        <f t="shared" si="4"/>
        <v>C</v>
      </c>
      <c r="W8" s="61">
        <f t="shared" si="5"/>
        <v>0.03017361111111111</v>
      </c>
      <c r="X8" s="62">
        <v>15</v>
      </c>
      <c r="Y8" s="102">
        <f t="shared" si="11"/>
        <v>0.06701388888888887</v>
      </c>
      <c r="Z8" s="34">
        <v>7</v>
      </c>
      <c r="AA8" s="60">
        <v>0.48715277777777777</v>
      </c>
      <c r="AB8" s="58">
        <v>0.5087268518518518</v>
      </c>
      <c r="AC8" s="58"/>
      <c r="AD8" s="59" t="str">
        <f t="shared" si="6"/>
        <v>B</v>
      </c>
      <c r="AE8" s="61">
        <f t="shared" si="7"/>
        <v>0.02157407407407408</v>
      </c>
      <c r="AF8" s="49">
        <v>5</v>
      </c>
      <c r="AG8" s="100">
        <f t="shared" si="12"/>
        <v>0.08858796296296295</v>
      </c>
      <c r="AH8" s="34">
        <v>6</v>
      </c>
      <c r="AI8" s="63">
        <f t="shared" si="8"/>
        <v>0.014780092592592553</v>
      </c>
      <c r="AJ8" s="64">
        <v>7</v>
      </c>
      <c r="AK8" s="65">
        <f t="shared" si="13"/>
        <v>0.02206018518518521</v>
      </c>
      <c r="AL8" s="52">
        <v>3</v>
      </c>
      <c r="AM8" s="65">
        <v>0.02157407407407408</v>
      </c>
      <c r="AN8" s="64">
        <v>4</v>
      </c>
      <c r="AO8" s="65">
        <v>0.03017361111111111</v>
      </c>
      <c r="AP8" s="52">
        <v>20</v>
      </c>
      <c r="AQ8" s="66">
        <f t="shared" si="14"/>
        <v>0.08858796296296295</v>
      </c>
      <c r="AR8" s="55">
        <v>6</v>
      </c>
    </row>
    <row r="9" spans="1:44" s="40" customFormat="1" ht="15.75">
      <c r="A9" s="117">
        <f t="shared" si="9"/>
        <v>7</v>
      </c>
      <c r="B9" s="111">
        <f t="shared" si="10"/>
        <v>0.09364583333333326</v>
      </c>
      <c r="C9" s="107" t="s">
        <v>35</v>
      </c>
      <c r="D9" s="80" t="s">
        <v>36</v>
      </c>
      <c r="E9" s="57" t="s">
        <v>1</v>
      </c>
      <c r="F9" s="26">
        <v>0.4201388888888889</v>
      </c>
      <c r="G9" s="58">
        <v>0.4376851851851852</v>
      </c>
      <c r="H9" s="58"/>
      <c r="I9" s="45">
        <f t="shared" si="0"/>
        <v>0.017546296296296282</v>
      </c>
      <c r="J9" s="30">
        <v>9</v>
      </c>
      <c r="K9" s="60">
        <v>0.4376851851851852</v>
      </c>
      <c r="L9" s="58">
        <v>0.4640509259259259</v>
      </c>
      <c r="M9" s="58"/>
      <c r="N9" s="59" t="str">
        <f t="shared" si="1"/>
        <v>A</v>
      </c>
      <c r="O9" s="61">
        <f t="shared" si="2"/>
        <v>0.026365740740740717</v>
      </c>
      <c r="P9" s="49">
        <v>15</v>
      </c>
      <c r="Q9" s="99">
        <f t="shared" si="3"/>
        <v>0.043912037037037</v>
      </c>
      <c r="R9" s="34">
        <v>12</v>
      </c>
      <c r="S9" s="60">
        <v>0.4640509259259259</v>
      </c>
      <c r="T9" s="58">
        <v>0.4920833333333333</v>
      </c>
      <c r="U9" s="58"/>
      <c r="V9" s="59" t="str">
        <f t="shared" si="4"/>
        <v>B</v>
      </c>
      <c r="W9" s="61">
        <f>T9-S9</f>
        <v>0.028032407407407423</v>
      </c>
      <c r="X9" s="62">
        <v>10</v>
      </c>
      <c r="Y9" s="102">
        <f t="shared" si="11"/>
        <v>0.07194444444444442</v>
      </c>
      <c r="Z9" s="34">
        <v>9</v>
      </c>
      <c r="AA9" s="60">
        <v>0.4920833333333333</v>
      </c>
      <c r="AB9" s="58">
        <v>0.5137847222222222</v>
      </c>
      <c r="AC9" s="58"/>
      <c r="AD9" s="59" t="str">
        <f t="shared" si="6"/>
        <v>C</v>
      </c>
      <c r="AE9" s="61">
        <f t="shared" si="7"/>
        <v>0.02170138888888884</v>
      </c>
      <c r="AF9" s="49">
        <v>6</v>
      </c>
      <c r="AG9" s="100">
        <f t="shared" si="12"/>
        <v>0.09364583333333326</v>
      </c>
      <c r="AH9" s="34">
        <v>7</v>
      </c>
      <c r="AI9" s="63">
        <f t="shared" si="8"/>
        <v>0.017546296296296282</v>
      </c>
      <c r="AJ9" s="64">
        <v>9</v>
      </c>
      <c r="AK9" s="65">
        <f t="shared" si="13"/>
        <v>0.026365740740740717</v>
      </c>
      <c r="AL9" s="52">
        <v>7</v>
      </c>
      <c r="AM9" s="65">
        <v>0.028032407407407423</v>
      </c>
      <c r="AN9" s="64">
        <v>10</v>
      </c>
      <c r="AO9" s="65">
        <v>0.02170138888888884</v>
      </c>
      <c r="AP9" s="52">
        <v>14</v>
      </c>
      <c r="AQ9" s="66">
        <f t="shared" si="14"/>
        <v>0.09364583333333326</v>
      </c>
      <c r="AR9" s="55">
        <v>7</v>
      </c>
    </row>
    <row r="10" spans="1:44" s="40" customFormat="1" ht="15.75">
      <c r="A10" s="117">
        <f t="shared" si="9"/>
        <v>8</v>
      </c>
      <c r="B10" s="111">
        <f t="shared" si="10"/>
        <v>0.0940393518518518</v>
      </c>
      <c r="C10" s="108" t="s">
        <v>120</v>
      </c>
      <c r="D10" s="98" t="s">
        <v>121</v>
      </c>
      <c r="E10" s="42" t="s">
        <v>30</v>
      </c>
      <c r="F10" s="26">
        <v>0.4201388888888889</v>
      </c>
      <c r="G10" s="43">
        <v>0.4345833333333333</v>
      </c>
      <c r="H10" s="43"/>
      <c r="I10" s="45">
        <f t="shared" si="0"/>
        <v>0.014444444444444426</v>
      </c>
      <c r="J10" s="30">
        <v>6</v>
      </c>
      <c r="K10" s="47">
        <v>0.4345833333333333</v>
      </c>
      <c r="L10" s="43">
        <v>0.45728009259259256</v>
      </c>
      <c r="M10" s="43"/>
      <c r="N10" s="44" t="str">
        <f t="shared" si="1"/>
        <v>C</v>
      </c>
      <c r="O10" s="48">
        <f t="shared" si="2"/>
        <v>0.022696759259259236</v>
      </c>
      <c r="P10" s="49">
        <v>11</v>
      </c>
      <c r="Q10" s="99">
        <f t="shared" si="3"/>
        <v>0.03714120370370366</v>
      </c>
      <c r="R10" s="34">
        <v>6</v>
      </c>
      <c r="S10" s="47">
        <v>0.45728009259259256</v>
      </c>
      <c r="T10" s="43">
        <v>0.4840162037037037</v>
      </c>
      <c r="U10" s="43"/>
      <c r="V10" s="44" t="str">
        <f t="shared" si="4"/>
        <v>B</v>
      </c>
      <c r="W10" s="48">
        <f>T10-S10</f>
        <v>0.026736111111111127</v>
      </c>
      <c r="X10" s="62">
        <v>9</v>
      </c>
      <c r="Y10" s="102">
        <f t="shared" si="11"/>
        <v>0.06387731481481479</v>
      </c>
      <c r="Z10" s="34">
        <v>6</v>
      </c>
      <c r="AA10" s="47">
        <v>0.4840162037037037</v>
      </c>
      <c r="AB10" s="43">
        <v>0.5141782407407407</v>
      </c>
      <c r="AC10" s="43"/>
      <c r="AD10" s="44" t="str">
        <f t="shared" si="6"/>
        <v>A</v>
      </c>
      <c r="AE10" s="48">
        <f t="shared" si="7"/>
        <v>0.030162037037037015</v>
      </c>
      <c r="AF10" s="49">
        <v>15</v>
      </c>
      <c r="AG10" s="100">
        <f t="shared" si="12"/>
        <v>0.0940393518518518</v>
      </c>
      <c r="AH10" s="50">
        <v>8</v>
      </c>
      <c r="AI10" s="51">
        <f t="shared" si="8"/>
        <v>0.014444444444444426</v>
      </c>
      <c r="AJ10" s="64">
        <v>6</v>
      </c>
      <c r="AK10" s="53">
        <f t="shared" si="13"/>
        <v>0.030162037037037015</v>
      </c>
      <c r="AL10" s="52">
        <v>14</v>
      </c>
      <c r="AM10" s="53">
        <v>0.026736111111111127</v>
      </c>
      <c r="AN10" s="52">
        <v>9</v>
      </c>
      <c r="AO10" s="53">
        <v>0.022696759259259236</v>
      </c>
      <c r="AP10" s="52">
        <v>15</v>
      </c>
      <c r="AQ10" s="54">
        <f t="shared" si="14"/>
        <v>0.0940393518518518</v>
      </c>
      <c r="AR10" s="55">
        <v>8</v>
      </c>
    </row>
    <row r="11" spans="1:44" ht="15.75">
      <c r="A11" s="117">
        <f t="shared" si="9"/>
        <v>9</v>
      </c>
      <c r="B11" s="111">
        <f t="shared" si="10"/>
        <v>0.10096064814814815</v>
      </c>
      <c r="C11" s="107" t="s">
        <v>85</v>
      </c>
      <c r="D11" s="80" t="s">
        <v>86</v>
      </c>
      <c r="E11" s="42" t="s">
        <v>25</v>
      </c>
      <c r="F11" s="26">
        <v>0.4201388888888889</v>
      </c>
      <c r="G11" s="43">
        <v>0.4425347222222222</v>
      </c>
      <c r="H11" s="43"/>
      <c r="I11" s="45">
        <f t="shared" si="0"/>
        <v>0.02239583333333328</v>
      </c>
      <c r="J11" s="30">
        <v>18</v>
      </c>
      <c r="K11" s="47">
        <v>0.4425347222222222</v>
      </c>
      <c r="L11" s="43">
        <v>0.4734837962962963</v>
      </c>
      <c r="M11" s="43"/>
      <c r="N11" s="44" t="str">
        <f t="shared" si="1"/>
        <v>B</v>
      </c>
      <c r="O11" s="48">
        <f t="shared" si="2"/>
        <v>0.0309490740740741</v>
      </c>
      <c r="P11" s="49">
        <v>19</v>
      </c>
      <c r="Q11" s="99">
        <f t="shared" si="3"/>
        <v>0.05334490740740738</v>
      </c>
      <c r="R11" s="34">
        <v>19</v>
      </c>
      <c r="S11" s="47">
        <v>0.4734837962962963</v>
      </c>
      <c r="T11" s="43">
        <v>0.5040972222222222</v>
      </c>
      <c r="U11" s="43"/>
      <c r="V11" s="44" t="str">
        <f t="shared" si="4"/>
        <v>A</v>
      </c>
      <c r="W11" s="48">
        <f t="shared" si="5"/>
        <v>0.03061342592592592</v>
      </c>
      <c r="X11" s="62">
        <v>16</v>
      </c>
      <c r="Y11" s="102">
        <f t="shared" si="11"/>
        <v>0.0839583333333333</v>
      </c>
      <c r="Z11" s="34">
        <v>16</v>
      </c>
      <c r="AA11" s="47">
        <v>0.5040972222222222</v>
      </c>
      <c r="AB11" s="43">
        <v>0.521099537037037</v>
      </c>
      <c r="AC11" s="43"/>
      <c r="AD11" s="44" t="str">
        <f t="shared" si="6"/>
        <v>C</v>
      </c>
      <c r="AE11" s="48">
        <f t="shared" si="7"/>
        <v>0.017002314814814845</v>
      </c>
      <c r="AF11" s="49">
        <v>2</v>
      </c>
      <c r="AG11" s="100">
        <f t="shared" si="12"/>
        <v>0.10096064814814815</v>
      </c>
      <c r="AH11" s="34">
        <v>9</v>
      </c>
      <c r="AI11" s="51">
        <f t="shared" si="8"/>
        <v>0.02239583333333328</v>
      </c>
      <c r="AJ11" s="64">
        <v>18</v>
      </c>
      <c r="AK11" s="53">
        <f t="shared" si="13"/>
        <v>0.03061342592592592</v>
      </c>
      <c r="AL11" s="52">
        <v>15</v>
      </c>
      <c r="AM11" s="53">
        <v>0.0309490740740741</v>
      </c>
      <c r="AN11" s="52">
        <v>15</v>
      </c>
      <c r="AO11" s="53">
        <v>0.017002314814814845</v>
      </c>
      <c r="AP11" s="52">
        <v>8</v>
      </c>
      <c r="AQ11" s="54">
        <f t="shared" si="14"/>
        <v>0.10096064814814815</v>
      </c>
      <c r="AR11" s="55">
        <v>9</v>
      </c>
    </row>
    <row r="12" spans="1:44" s="40" customFormat="1" ht="15.75">
      <c r="A12" s="117">
        <f t="shared" si="9"/>
        <v>10</v>
      </c>
      <c r="B12" s="111">
        <f t="shared" si="10"/>
        <v>0.10471064814814807</v>
      </c>
      <c r="C12" s="107" t="s">
        <v>29</v>
      </c>
      <c r="D12" s="80" t="s">
        <v>31</v>
      </c>
      <c r="E12" s="57" t="s">
        <v>30</v>
      </c>
      <c r="F12" s="26">
        <v>0.4201388888888889</v>
      </c>
      <c r="G12" s="58">
        <v>0.4406134259259259</v>
      </c>
      <c r="H12" s="58"/>
      <c r="I12" s="45">
        <f t="shared" si="0"/>
        <v>0.020474537037037</v>
      </c>
      <c r="J12" s="30">
        <v>14</v>
      </c>
      <c r="K12" s="60">
        <v>0.4406134259259259</v>
      </c>
      <c r="L12" s="58">
        <v>0.46098379629629627</v>
      </c>
      <c r="M12" s="58"/>
      <c r="N12" s="59" t="str">
        <f t="shared" si="1"/>
        <v>C</v>
      </c>
      <c r="O12" s="61">
        <f t="shared" si="2"/>
        <v>0.020370370370370372</v>
      </c>
      <c r="P12" s="49">
        <v>7</v>
      </c>
      <c r="Q12" s="99">
        <f t="shared" si="3"/>
        <v>0.04084490740740737</v>
      </c>
      <c r="R12" s="34">
        <v>10</v>
      </c>
      <c r="S12" s="60">
        <v>0.46098379629629627</v>
      </c>
      <c r="T12" s="58">
        <v>0.49729166666666663</v>
      </c>
      <c r="U12" s="58"/>
      <c r="V12" s="59" t="str">
        <f t="shared" si="4"/>
        <v>B</v>
      </c>
      <c r="W12" s="61">
        <f>T12-S12</f>
        <v>0.036307870370370365</v>
      </c>
      <c r="X12" s="62">
        <v>22</v>
      </c>
      <c r="Y12" s="102">
        <f t="shared" si="11"/>
        <v>0.07715277777777774</v>
      </c>
      <c r="Z12" s="34">
        <v>12</v>
      </c>
      <c r="AA12" s="60">
        <v>0.49729166666666663</v>
      </c>
      <c r="AB12" s="58">
        <v>0.524849537037037</v>
      </c>
      <c r="AC12" s="58"/>
      <c r="AD12" s="59" t="str">
        <f t="shared" si="6"/>
        <v>A</v>
      </c>
      <c r="AE12" s="61">
        <f t="shared" si="7"/>
        <v>0.02755787037037033</v>
      </c>
      <c r="AF12" s="49">
        <v>12</v>
      </c>
      <c r="AG12" s="100">
        <f t="shared" si="12"/>
        <v>0.10471064814814807</v>
      </c>
      <c r="AH12" s="34">
        <v>10</v>
      </c>
      <c r="AI12" s="63">
        <f t="shared" si="8"/>
        <v>0.020474537037037</v>
      </c>
      <c r="AJ12" s="64">
        <v>14</v>
      </c>
      <c r="AK12" s="65">
        <f t="shared" si="13"/>
        <v>0.02755787037037033</v>
      </c>
      <c r="AL12" s="52">
        <v>9</v>
      </c>
      <c r="AM12" s="65">
        <v>0.036307870370370365</v>
      </c>
      <c r="AN12" s="64">
        <v>19</v>
      </c>
      <c r="AO12" s="65">
        <v>0.020370370370370372</v>
      </c>
      <c r="AP12" s="52">
        <v>13</v>
      </c>
      <c r="AQ12" s="66">
        <f t="shared" si="14"/>
        <v>0.10471064814814807</v>
      </c>
      <c r="AR12" s="55">
        <v>10</v>
      </c>
    </row>
    <row r="13" spans="1:44" ht="15.75">
      <c r="A13" s="117">
        <f t="shared" si="9"/>
        <v>11</v>
      </c>
      <c r="B13" s="111">
        <f t="shared" si="10"/>
        <v>0.10664351851851844</v>
      </c>
      <c r="C13" s="107" t="s">
        <v>70</v>
      </c>
      <c r="D13" s="80" t="s">
        <v>71</v>
      </c>
      <c r="E13" s="57" t="s">
        <v>7</v>
      </c>
      <c r="F13" s="26">
        <v>0.4201388888888889</v>
      </c>
      <c r="G13" s="58">
        <v>0.43862268518518516</v>
      </c>
      <c r="H13" s="58"/>
      <c r="I13" s="45">
        <f t="shared" si="0"/>
        <v>0.018483796296296262</v>
      </c>
      <c r="J13" s="30">
        <v>10</v>
      </c>
      <c r="K13" s="60">
        <v>0.43862268518518516</v>
      </c>
      <c r="L13" s="58">
        <v>0.4853125</v>
      </c>
      <c r="M13" s="58"/>
      <c r="N13" s="59" t="str">
        <f t="shared" si="1"/>
        <v>B</v>
      </c>
      <c r="O13" s="61">
        <f t="shared" si="2"/>
        <v>0.04668981481481482</v>
      </c>
      <c r="P13" s="49">
        <v>26</v>
      </c>
      <c r="Q13" s="99">
        <f t="shared" si="3"/>
        <v>0.06517361111111108</v>
      </c>
      <c r="R13" s="50">
        <v>23</v>
      </c>
      <c r="S13" s="60">
        <v>0.4853125</v>
      </c>
      <c r="T13" s="58">
        <v>0.5003125</v>
      </c>
      <c r="U13" s="58"/>
      <c r="V13" s="59" t="str">
        <f t="shared" si="4"/>
        <v>C</v>
      </c>
      <c r="W13" s="61">
        <f t="shared" si="5"/>
        <v>0.015000000000000069</v>
      </c>
      <c r="X13" s="62">
        <v>2</v>
      </c>
      <c r="Y13" s="102">
        <f t="shared" si="11"/>
        <v>0.08017361111111115</v>
      </c>
      <c r="Z13" s="34">
        <v>13</v>
      </c>
      <c r="AA13" s="60">
        <v>0.5003125</v>
      </c>
      <c r="AB13" s="58">
        <v>0.5267824074074073</v>
      </c>
      <c r="AC13" s="58"/>
      <c r="AD13" s="59" t="str">
        <f t="shared" si="6"/>
        <v>A</v>
      </c>
      <c r="AE13" s="61">
        <f t="shared" si="7"/>
        <v>0.02646990740740729</v>
      </c>
      <c r="AF13" s="49">
        <v>11</v>
      </c>
      <c r="AG13" s="100">
        <f t="shared" si="12"/>
        <v>0.10664351851851844</v>
      </c>
      <c r="AH13" s="34">
        <v>11</v>
      </c>
      <c r="AI13" s="63">
        <f t="shared" si="8"/>
        <v>0.018483796296296262</v>
      </c>
      <c r="AJ13" s="64">
        <v>10</v>
      </c>
      <c r="AK13" s="65">
        <f t="shared" si="13"/>
        <v>0.02646990740740729</v>
      </c>
      <c r="AL13" s="52">
        <v>8</v>
      </c>
      <c r="AM13" s="65">
        <v>0.04668981481481482</v>
      </c>
      <c r="AN13" s="64">
        <v>25</v>
      </c>
      <c r="AO13" s="65">
        <v>0.015000000000000069</v>
      </c>
      <c r="AP13" s="52">
        <v>3</v>
      </c>
      <c r="AQ13" s="66">
        <f t="shared" si="14"/>
        <v>0.10664351851851844</v>
      </c>
      <c r="AR13" s="55">
        <v>11</v>
      </c>
    </row>
    <row r="14" spans="1:44" ht="15.75">
      <c r="A14" s="117">
        <f t="shared" si="9"/>
        <v>12</v>
      </c>
      <c r="B14" s="111">
        <f t="shared" si="10"/>
        <v>0.10773148148148143</v>
      </c>
      <c r="C14" s="107" t="s">
        <v>175</v>
      </c>
      <c r="D14" s="80" t="s">
        <v>176</v>
      </c>
      <c r="E14" s="57" t="s">
        <v>25</v>
      </c>
      <c r="F14" s="26">
        <v>0.4201388888888889</v>
      </c>
      <c r="G14" s="58">
        <v>0.44240740740740736</v>
      </c>
      <c r="H14" s="58"/>
      <c r="I14" s="45">
        <f t="shared" si="0"/>
        <v>0.022268518518518465</v>
      </c>
      <c r="J14" s="30">
        <v>17</v>
      </c>
      <c r="K14" s="60">
        <v>0.44240740740740736</v>
      </c>
      <c r="L14" s="58">
        <v>0.47313657407407406</v>
      </c>
      <c r="M14" s="58"/>
      <c r="N14" s="59" t="str">
        <f t="shared" si="1"/>
        <v>B</v>
      </c>
      <c r="O14" s="61">
        <f t="shared" si="2"/>
        <v>0.030729166666666696</v>
      </c>
      <c r="P14" s="49">
        <v>18</v>
      </c>
      <c r="Q14" s="99">
        <f t="shared" si="3"/>
        <v>0.05299768518518516</v>
      </c>
      <c r="R14" s="34">
        <v>17</v>
      </c>
      <c r="S14" s="60">
        <v>0.47313657407407406</v>
      </c>
      <c r="T14" s="58">
        <v>0.5029976851851852</v>
      </c>
      <c r="U14" s="58"/>
      <c r="V14" s="59" t="str">
        <f t="shared" si="4"/>
        <v>A</v>
      </c>
      <c r="W14" s="61">
        <f>T14-S14</f>
        <v>0.029861111111111116</v>
      </c>
      <c r="X14" s="62">
        <v>14</v>
      </c>
      <c r="Y14" s="102">
        <f t="shared" si="11"/>
        <v>0.08285879629629628</v>
      </c>
      <c r="Z14" s="34">
        <v>15</v>
      </c>
      <c r="AA14" s="60">
        <v>0.5029976851851852</v>
      </c>
      <c r="AB14" s="58">
        <v>0.5278703703703703</v>
      </c>
      <c r="AC14" s="58"/>
      <c r="AD14" s="59" t="str">
        <f t="shared" si="6"/>
        <v>C</v>
      </c>
      <c r="AE14" s="61">
        <f t="shared" si="7"/>
        <v>0.02487268518518515</v>
      </c>
      <c r="AF14" s="49">
        <v>8</v>
      </c>
      <c r="AG14" s="100">
        <f t="shared" si="12"/>
        <v>0.10773148148148143</v>
      </c>
      <c r="AH14" s="50">
        <v>12</v>
      </c>
      <c r="AI14" s="63">
        <f t="shared" si="8"/>
        <v>0.022268518518518465</v>
      </c>
      <c r="AJ14" s="64">
        <v>17</v>
      </c>
      <c r="AK14" s="65">
        <f t="shared" si="13"/>
        <v>0.029861111111111116</v>
      </c>
      <c r="AL14" s="52">
        <v>13</v>
      </c>
      <c r="AM14" s="65">
        <v>0.030729166666666696</v>
      </c>
      <c r="AN14" s="64">
        <v>13</v>
      </c>
      <c r="AO14" s="65">
        <v>0.02487268518518515</v>
      </c>
      <c r="AP14" s="52">
        <v>19</v>
      </c>
      <c r="AQ14" s="66">
        <f t="shared" si="14"/>
        <v>0.10773148148148143</v>
      </c>
      <c r="AR14" s="55">
        <v>12</v>
      </c>
    </row>
    <row r="15" spans="1:44" s="40" customFormat="1" ht="15.75">
      <c r="A15" s="117">
        <f t="shared" si="9"/>
        <v>13</v>
      </c>
      <c r="B15" s="111">
        <f t="shared" si="10"/>
        <v>0.11248842592592584</v>
      </c>
      <c r="C15" s="107" t="s">
        <v>75</v>
      </c>
      <c r="D15" s="80" t="s">
        <v>76</v>
      </c>
      <c r="E15" s="42" t="s">
        <v>14</v>
      </c>
      <c r="F15" s="26">
        <v>0.4201388888888889</v>
      </c>
      <c r="G15" s="43">
        <v>0.4394444444444444</v>
      </c>
      <c r="H15" s="43"/>
      <c r="I15" s="45">
        <f t="shared" si="0"/>
        <v>0.01930555555555552</v>
      </c>
      <c r="J15" s="30">
        <v>11</v>
      </c>
      <c r="K15" s="47">
        <v>0.4394444444444444</v>
      </c>
      <c r="L15" s="43">
        <v>0.46403935185185186</v>
      </c>
      <c r="M15" s="43"/>
      <c r="N15" s="44" t="str">
        <f t="shared" si="1"/>
        <v>C</v>
      </c>
      <c r="O15" s="48">
        <f t="shared" si="2"/>
        <v>0.02459490740740744</v>
      </c>
      <c r="P15" s="49">
        <v>13</v>
      </c>
      <c r="Q15" s="99">
        <f t="shared" si="3"/>
        <v>0.04390046296296296</v>
      </c>
      <c r="R15" s="34">
        <v>11</v>
      </c>
      <c r="S15" s="47">
        <v>0.46403935185185186</v>
      </c>
      <c r="T15" s="43">
        <v>0.5043402777777778</v>
      </c>
      <c r="U15" s="43"/>
      <c r="V15" s="44" t="str">
        <f t="shared" si="4"/>
        <v>A</v>
      </c>
      <c r="W15" s="48">
        <f t="shared" si="5"/>
        <v>0.040300925925925934</v>
      </c>
      <c r="X15" s="62">
        <v>24</v>
      </c>
      <c r="Y15" s="102">
        <f t="shared" si="11"/>
        <v>0.0842013888888889</v>
      </c>
      <c r="Z15" s="34">
        <v>17</v>
      </c>
      <c r="AA15" s="47">
        <v>0.5043402777777778</v>
      </c>
      <c r="AB15" s="43">
        <v>0.5326273148148147</v>
      </c>
      <c r="AC15" s="43"/>
      <c r="AD15" s="44" t="str">
        <f t="shared" si="6"/>
        <v>B</v>
      </c>
      <c r="AE15" s="48">
        <f t="shared" si="7"/>
        <v>0.028287037037036944</v>
      </c>
      <c r="AF15" s="49">
        <v>13</v>
      </c>
      <c r="AG15" s="100">
        <f t="shared" si="12"/>
        <v>0.11248842592592584</v>
      </c>
      <c r="AH15" s="34">
        <v>13</v>
      </c>
      <c r="AI15" s="51">
        <f t="shared" si="8"/>
        <v>0.01930555555555552</v>
      </c>
      <c r="AJ15" s="64">
        <v>11</v>
      </c>
      <c r="AK15" s="53">
        <f t="shared" si="13"/>
        <v>0.040300925925925934</v>
      </c>
      <c r="AL15" s="52">
        <v>22</v>
      </c>
      <c r="AM15" s="53">
        <v>0.028287037037036944</v>
      </c>
      <c r="AN15" s="52">
        <v>11</v>
      </c>
      <c r="AO15" s="53">
        <v>0.02459490740740744</v>
      </c>
      <c r="AP15" s="52">
        <v>18</v>
      </c>
      <c r="AQ15" s="54">
        <f t="shared" si="14"/>
        <v>0.11248842592592584</v>
      </c>
      <c r="AR15" s="55">
        <v>13</v>
      </c>
    </row>
    <row r="16" spans="1:44" ht="15.75">
      <c r="A16" s="117">
        <f t="shared" si="9"/>
        <v>14</v>
      </c>
      <c r="B16" s="111">
        <f t="shared" si="10"/>
        <v>0.11249999999999999</v>
      </c>
      <c r="C16" s="108" t="s">
        <v>13</v>
      </c>
      <c r="D16" s="83" t="s">
        <v>15</v>
      </c>
      <c r="E16" s="42" t="s">
        <v>14</v>
      </c>
      <c r="F16" s="26">
        <v>0.4201388888888889</v>
      </c>
      <c r="G16" s="43">
        <v>0.44072916666666667</v>
      </c>
      <c r="H16" s="43"/>
      <c r="I16" s="45">
        <f t="shared" si="0"/>
        <v>0.020590277777777777</v>
      </c>
      <c r="J16" s="30">
        <v>15</v>
      </c>
      <c r="K16" s="47">
        <v>0.44072916666666667</v>
      </c>
      <c r="L16" s="43">
        <v>0.4710069444444444</v>
      </c>
      <c r="M16" s="43"/>
      <c r="N16" s="44" t="str">
        <f t="shared" si="1"/>
        <v>C</v>
      </c>
      <c r="O16" s="48">
        <f t="shared" si="2"/>
        <v>0.030277777777777737</v>
      </c>
      <c r="P16" s="49">
        <v>17</v>
      </c>
      <c r="Q16" s="99">
        <f t="shared" si="3"/>
        <v>0.050868055555555514</v>
      </c>
      <c r="R16" s="34">
        <v>16</v>
      </c>
      <c r="S16" s="47">
        <v>0.4710069444444444</v>
      </c>
      <c r="T16" s="43">
        <v>0.49473379629629627</v>
      </c>
      <c r="U16" s="43"/>
      <c r="V16" s="44" t="str">
        <f t="shared" si="4"/>
        <v>A</v>
      </c>
      <c r="W16" s="48">
        <f t="shared" si="5"/>
        <v>0.02372685185185186</v>
      </c>
      <c r="X16" s="62">
        <v>7</v>
      </c>
      <c r="Y16" s="102">
        <f t="shared" si="11"/>
        <v>0.07459490740740737</v>
      </c>
      <c r="Z16" s="34">
        <v>10</v>
      </c>
      <c r="AA16" s="47">
        <v>0.49473379629629627</v>
      </c>
      <c r="AB16" s="43">
        <v>0.5326388888888889</v>
      </c>
      <c r="AC16" s="43"/>
      <c r="AD16" s="44" t="str">
        <f t="shared" si="6"/>
        <v>B</v>
      </c>
      <c r="AE16" s="48">
        <f t="shared" si="7"/>
        <v>0.037905092592592615</v>
      </c>
      <c r="AF16" s="49">
        <v>19</v>
      </c>
      <c r="AG16" s="100">
        <f t="shared" si="12"/>
        <v>0.11249999999999999</v>
      </c>
      <c r="AH16" s="50">
        <v>14</v>
      </c>
      <c r="AI16" s="51">
        <f t="shared" si="8"/>
        <v>0.020590277777777777</v>
      </c>
      <c r="AJ16" s="64">
        <v>15</v>
      </c>
      <c r="AK16" s="53">
        <f t="shared" si="13"/>
        <v>0.02372685185185186</v>
      </c>
      <c r="AL16" s="52">
        <v>5</v>
      </c>
      <c r="AM16" s="53">
        <v>0.037905092592592615</v>
      </c>
      <c r="AN16" s="52">
        <v>20</v>
      </c>
      <c r="AO16" s="53">
        <v>0.030277777777777737</v>
      </c>
      <c r="AP16" s="52">
        <v>21</v>
      </c>
      <c r="AQ16" s="54">
        <f t="shared" si="14"/>
        <v>0.11249999999999999</v>
      </c>
      <c r="AR16" s="55">
        <v>14</v>
      </c>
    </row>
    <row r="17" spans="1:44" ht="15.75">
      <c r="A17" s="117">
        <f t="shared" si="9"/>
        <v>15</v>
      </c>
      <c r="B17" s="111">
        <f t="shared" si="10"/>
        <v>0.11366898148148147</v>
      </c>
      <c r="C17" s="107" t="s">
        <v>59</v>
      </c>
      <c r="D17" s="80" t="s">
        <v>60</v>
      </c>
      <c r="E17" s="42" t="s">
        <v>30</v>
      </c>
      <c r="F17" s="26">
        <v>0.4201388888888889</v>
      </c>
      <c r="G17" s="43">
        <v>0.43969907407407405</v>
      </c>
      <c r="H17" s="43"/>
      <c r="I17" s="45">
        <f t="shared" si="0"/>
        <v>0.019560185185185153</v>
      </c>
      <c r="J17" s="30">
        <v>12</v>
      </c>
      <c r="K17" s="47">
        <v>0.43969907407407405</v>
      </c>
      <c r="L17" s="43">
        <v>0.4597106481481481</v>
      </c>
      <c r="M17" s="43"/>
      <c r="N17" s="44" t="str">
        <f t="shared" si="1"/>
        <v>C</v>
      </c>
      <c r="O17" s="48">
        <f t="shared" si="2"/>
        <v>0.020011574074074057</v>
      </c>
      <c r="P17" s="49">
        <v>5</v>
      </c>
      <c r="Q17" s="99">
        <f t="shared" si="3"/>
        <v>0.03957175925925921</v>
      </c>
      <c r="R17" s="34">
        <v>8</v>
      </c>
      <c r="S17" s="47">
        <v>0.4597106481481481</v>
      </c>
      <c r="T17" s="43">
        <v>0.49537037037037035</v>
      </c>
      <c r="U17" s="43"/>
      <c r="V17" s="44" t="str">
        <f t="shared" si="4"/>
        <v>B</v>
      </c>
      <c r="W17" s="48">
        <f t="shared" si="5"/>
        <v>0.035659722222222245</v>
      </c>
      <c r="X17" s="62">
        <v>21</v>
      </c>
      <c r="Y17" s="102">
        <f t="shared" si="11"/>
        <v>0.07523148148148145</v>
      </c>
      <c r="Z17" s="34">
        <v>11</v>
      </c>
      <c r="AA17" s="47">
        <v>0.49537037037037035</v>
      </c>
      <c r="AB17" s="43">
        <v>0.5338078703703704</v>
      </c>
      <c r="AC17" s="43"/>
      <c r="AD17" s="44" t="str">
        <f t="shared" si="6"/>
        <v>A</v>
      </c>
      <c r="AE17" s="48">
        <f t="shared" si="7"/>
        <v>0.03843750000000001</v>
      </c>
      <c r="AF17" s="49">
        <v>20</v>
      </c>
      <c r="AG17" s="100">
        <f t="shared" si="12"/>
        <v>0.11366898148148147</v>
      </c>
      <c r="AH17" s="34">
        <v>15</v>
      </c>
      <c r="AI17" s="51">
        <f t="shared" si="8"/>
        <v>0.019560185185185153</v>
      </c>
      <c r="AJ17" s="64">
        <v>12</v>
      </c>
      <c r="AK17" s="53">
        <f t="shared" si="13"/>
        <v>0.03843750000000001</v>
      </c>
      <c r="AL17" s="52">
        <v>20</v>
      </c>
      <c r="AM17" s="53">
        <v>0.035659722222222245</v>
      </c>
      <c r="AN17" s="52">
        <v>18</v>
      </c>
      <c r="AO17" s="53">
        <v>0.020011574074074057</v>
      </c>
      <c r="AP17" s="52">
        <v>12</v>
      </c>
      <c r="AQ17" s="54">
        <f t="shared" si="14"/>
        <v>0.11366898148148147</v>
      </c>
      <c r="AR17" s="55">
        <v>15</v>
      </c>
    </row>
    <row r="18" spans="1:44" ht="15.75">
      <c r="A18" s="117">
        <f t="shared" si="9"/>
        <v>16</v>
      </c>
      <c r="B18" s="111">
        <f t="shared" si="10"/>
        <v>0.1198263888888888</v>
      </c>
      <c r="C18" s="107" t="s">
        <v>45</v>
      </c>
      <c r="D18" s="80" t="s">
        <v>212</v>
      </c>
      <c r="E18" s="42" t="s">
        <v>14</v>
      </c>
      <c r="F18" s="26">
        <v>0.4201388888888889</v>
      </c>
      <c r="G18" s="43">
        <v>0.4367013888888889</v>
      </c>
      <c r="H18" s="43"/>
      <c r="I18" s="45">
        <f t="shared" si="0"/>
        <v>0.01656249999999998</v>
      </c>
      <c r="J18" s="30">
        <v>8</v>
      </c>
      <c r="K18" s="47">
        <v>0.4367013888888889</v>
      </c>
      <c r="L18" s="43">
        <v>0.4528472222222222</v>
      </c>
      <c r="M18" s="43"/>
      <c r="N18" s="44" t="str">
        <f t="shared" si="1"/>
        <v>C</v>
      </c>
      <c r="O18" s="48">
        <f t="shared" si="2"/>
        <v>0.016145833333333304</v>
      </c>
      <c r="P18" s="49">
        <v>2</v>
      </c>
      <c r="Q18" s="99">
        <f t="shared" si="3"/>
        <v>0.032708333333333284</v>
      </c>
      <c r="R18" s="50">
        <v>2</v>
      </c>
      <c r="S18" s="47">
        <v>0.4528472222222222</v>
      </c>
      <c r="T18" s="43">
        <v>0.48225694444444445</v>
      </c>
      <c r="U18" s="43"/>
      <c r="V18" s="44" t="str">
        <f t="shared" si="4"/>
        <v>A</v>
      </c>
      <c r="W18" s="48">
        <f t="shared" si="5"/>
        <v>0.029409722222222268</v>
      </c>
      <c r="X18" s="62">
        <v>13</v>
      </c>
      <c r="Y18" s="102">
        <f t="shared" si="11"/>
        <v>0.06211805555555555</v>
      </c>
      <c r="Z18" s="34">
        <v>4</v>
      </c>
      <c r="AA18" s="47">
        <v>0.48225694444444445</v>
      </c>
      <c r="AB18" s="43">
        <v>0.5399652777777777</v>
      </c>
      <c r="AC18" s="43"/>
      <c r="AD18" s="44" t="str">
        <f t="shared" si="6"/>
        <v>B</v>
      </c>
      <c r="AE18" s="48">
        <f t="shared" si="7"/>
        <v>0.05770833333333325</v>
      </c>
      <c r="AF18" s="49">
        <v>28</v>
      </c>
      <c r="AG18" s="100">
        <f t="shared" si="12"/>
        <v>0.1198263888888888</v>
      </c>
      <c r="AH18" s="34">
        <v>16</v>
      </c>
      <c r="AI18" s="51">
        <f t="shared" si="8"/>
        <v>0.01656249999999998</v>
      </c>
      <c r="AJ18" s="64">
        <v>8</v>
      </c>
      <c r="AK18" s="53">
        <f t="shared" si="13"/>
        <v>0.029409722222222268</v>
      </c>
      <c r="AL18" s="52">
        <v>12</v>
      </c>
      <c r="AM18" s="53">
        <v>0.05770833333333325</v>
      </c>
      <c r="AN18" s="52">
        <v>30</v>
      </c>
      <c r="AO18" s="53">
        <v>0.016145833333333304</v>
      </c>
      <c r="AP18" s="52">
        <v>6</v>
      </c>
      <c r="AQ18" s="54">
        <f t="shared" si="14"/>
        <v>0.1198263888888888</v>
      </c>
      <c r="AR18" s="55">
        <v>16</v>
      </c>
    </row>
    <row r="19" spans="1:44" ht="15.75">
      <c r="A19" s="117">
        <f t="shared" si="9"/>
        <v>17</v>
      </c>
      <c r="B19" s="111">
        <f t="shared" si="10"/>
        <v>0.12027777777777776</v>
      </c>
      <c r="C19" s="107" t="s">
        <v>125</v>
      </c>
      <c r="D19" s="80" t="s">
        <v>126</v>
      </c>
      <c r="E19" s="42" t="s">
        <v>1</v>
      </c>
      <c r="F19" s="26">
        <v>0.4201388888888889</v>
      </c>
      <c r="G19" s="43">
        <v>0.44555555555555554</v>
      </c>
      <c r="H19" s="43"/>
      <c r="I19" s="45">
        <f t="shared" si="0"/>
        <v>0.025416666666666643</v>
      </c>
      <c r="J19" s="30">
        <v>22</v>
      </c>
      <c r="K19" s="47">
        <v>0.44555555555555554</v>
      </c>
      <c r="L19" s="43">
        <v>0.4660185185185185</v>
      </c>
      <c r="M19" s="43"/>
      <c r="N19" s="44" t="str">
        <f t="shared" si="1"/>
        <v>A</v>
      </c>
      <c r="O19" s="48">
        <f t="shared" si="2"/>
        <v>0.02046296296296296</v>
      </c>
      <c r="P19" s="49">
        <v>8</v>
      </c>
      <c r="Q19" s="99">
        <f t="shared" si="3"/>
        <v>0.045879629629629604</v>
      </c>
      <c r="R19" s="34">
        <v>13</v>
      </c>
      <c r="S19" s="47">
        <v>0.4660185185185185</v>
      </c>
      <c r="T19" s="43">
        <v>0.5098495370370371</v>
      </c>
      <c r="U19" s="43"/>
      <c r="V19" s="44" t="str">
        <f t="shared" si="4"/>
        <v>B</v>
      </c>
      <c r="W19" s="48">
        <f t="shared" si="5"/>
        <v>0.04383101851851856</v>
      </c>
      <c r="X19" s="62">
        <v>28</v>
      </c>
      <c r="Y19" s="102">
        <f t="shared" si="11"/>
        <v>0.08971064814814816</v>
      </c>
      <c r="Z19" s="34">
        <v>20</v>
      </c>
      <c r="AA19" s="47">
        <v>0.5098495370370371</v>
      </c>
      <c r="AB19" s="43">
        <v>0.5404166666666667</v>
      </c>
      <c r="AC19" s="43"/>
      <c r="AD19" s="44" t="str">
        <f t="shared" si="6"/>
        <v>C</v>
      </c>
      <c r="AE19" s="48">
        <f t="shared" si="7"/>
        <v>0.030567129629629597</v>
      </c>
      <c r="AF19" s="49">
        <v>16</v>
      </c>
      <c r="AG19" s="100">
        <f t="shared" si="12"/>
        <v>0.12027777777777776</v>
      </c>
      <c r="AH19" s="50">
        <v>17</v>
      </c>
      <c r="AI19" s="51">
        <f t="shared" si="8"/>
        <v>0.025416666666666643</v>
      </c>
      <c r="AJ19" s="64">
        <v>22</v>
      </c>
      <c r="AK19" s="53">
        <f t="shared" si="13"/>
        <v>0.02046296296296296</v>
      </c>
      <c r="AL19" s="52">
        <v>2</v>
      </c>
      <c r="AM19" s="53">
        <v>0.04383101851851856</v>
      </c>
      <c r="AN19" s="52">
        <v>23</v>
      </c>
      <c r="AO19" s="53">
        <v>0.030567129629629597</v>
      </c>
      <c r="AP19" s="52">
        <v>22</v>
      </c>
      <c r="AQ19" s="54">
        <f t="shared" si="14"/>
        <v>0.12027777777777776</v>
      </c>
      <c r="AR19" s="55">
        <v>17</v>
      </c>
    </row>
    <row r="20" spans="1:44" ht="15.75">
      <c r="A20" s="117">
        <f t="shared" si="9"/>
        <v>18</v>
      </c>
      <c r="B20" s="111">
        <f t="shared" si="10"/>
        <v>0.13291666666666663</v>
      </c>
      <c r="C20" s="107" t="s">
        <v>150</v>
      </c>
      <c r="D20" s="80" t="s">
        <v>151</v>
      </c>
      <c r="E20" s="42" t="s">
        <v>30</v>
      </c>
      <c r="F20" s="26">
        <v>0.4201388888888889</v>
      </c>
      <c r="G20" s="43">
        <v>0.4513425925925926</v>
      </c>
      <c r="H20" s="43"/>
      <c r="I20" s="45">
        <f t="shared" si="0"/>
        <v>0.031203703703703678</v>
      </c>
      <c r="J20" s="30">
        <v>26</v>
      </c>
      <c r="K20" s="47">
        <v>0.4513425925925926</v>
      </c>
      <c r="L20" s="43">
        <v>0.46707175925925926</v>
      </c>
      <c r="M20" s="43"/>
      <c r="N20" s="44" t="str">
        <f t="shared" si="1"/>
        <v>C</v>
      </c>
      <c r="O20" s="48">
        <f t="shared" si="2"/>
        <v>0.015729166666666683</v>
      </c>
      <c r="P20" s="49">
        <v>1</v>
      </c>
      <c r="Q20" s="99">
        <f t="shared" si="3"/>
        <v>0.04693287037037036</v>
      </c>
      <c r="R20" s="34">
        <v>14</v>
      </c>
      <c r="S20" s="47">
        <v>0.46707175925925926</v>
      </c>
      <c r="T20" s="43">
        <v>0.5086689814814814</v>
      </c>
      <c r="U20" s="43"/>
      <c r="V20" s="44" t="str">
        <f t="shared" si="4"/>
        <v>B</v>
      </c>
      <c r="W20" s="48">
        <f>T20-S20</f>
        <v>0.041597222222222174</v>
      </c>
      <c r="X20" s="62">
        <v>26</v>
      </c>
      <c r="Y20" s="102">
        <f t="shared" si="11"/>
        <v>0.08853009259259254</v>
      </c>
      <c r="Z20" s="34">
        <v>18</v>
      </c>
      <c r="AA20" s="47">
        <v>0.5086689814814814</v>
      </c>
      <c r="AB20" s="43">
        <v>0.5530555555555555</v>
      </c>
      <c r="AC20" s="43"/>
      <c r="AD20" s="44" t="str">
        <f t="shared" si="6"/>
        <v>A</v>
      </c>
      <c r="AE20" s="48">
        <f t="shared" si="7"/>
        <v>0.04438657407407409</v>
      </c>
      <c r="AF20" s="49">
        <v>21</v>
      </c>
      <c r="AG20" s="100">
        <f t="shared" si="12"/>
        <v>0.13291666666666663</v>
      </c>
      <c r="AH20" s="34">
        <v>18</v>
      </c>
      <c r="AI20" s="51">
        <f t="shared" si="8"/>
        <v>0.031203703703703678</v>
      </c>
      <c r="AJ20" s="64">
        <v>26</v>
      </c>
      <c r="AK20" s="53">
        <f t="shared" si="13"/>
        <v>0.04438657407407409</v>
      </c>
      <c r="AL20" s="52">
        <v>24</v>
      </c>
      <c r="AM20" s="53">
        <v>0.041597222222222174</v>
      </c>
      <c r="AN20" s="52">
        <v>22</v>
      </c>
      <c r="AO20" s="53">
        <v>0.015729166666666683</v>
      </c>
      <c r="AP20" s="52">
        <v>5</v>
      </c>
      <c r="AQ20" s="54">
        <f t="shared" si="14"/>
        <v>0.13291666666666663</v>
      </c>
      <c r="AR20" s="55">
        <v>18</v>
      </c>
    </row>
    <row r="21" spans="1:44" ht="15.75">
      <c r="A21" s="117">
        <f t="shared" si="9"/>
        <v>19</v>
      </c>
      <c r="B21" s="111">
        <f t="shared" si="10"/>
        <v>0.13590277777777776</v>
      </c>
      <c r="C21" s="107" t="s">
        <v>105</v>
      </c>
      <c r="D21" s="80" t="s">
        <v>106</v>
      </c>
      <c r="E21" s="42" t="s">
        <v>14</v>
      </c>
      <c r="F21" s="26">
        <v>0.4201388888888889</v>
      </c>
      <c r="G21" s="43">
        <v>0.44319444444444445</v>
      </c>
      <c r="H21" s="43"/>
      <c r="I21" s="45">
        <f t="shared" si="0"/>
        <v>0.02305555555555555</v>
      </c>
      <c r="J21" s="30">
        <v>20</v>
      </c>
      <c r="K21" s="47">
        <v>0.44319444444444445</v>
      </c>
      <c r="L21" s="43">
        <v>0.47885416666666664</v>
      </c>
      <c r="M21" s="43"/>
      <c r="N21" s="44" t="str">
        <f t="shared" si="1"/>
        <v>C</v>
      </c>
      <c r="O21" s="48">
        <f t="shared" si="2"/>
        <v>0.03565972222222219</v>
      </c>
      <c r="P21" s="49">
        <v>22</v>
      </c>
      <c r="Q21" s="99">
        <f t="shared" si="3"/>
        <v>0.05871527777777774</v>
      </c>
      <c r="R21" s="34">
        <v>22</v>
      </c>
      <c r="S21" s="47">
        <v>0.47885416666666664</v>
      </c>
      <c r="T21" s="43">
        <v>0.5098148148148148</v>
      </c>
      <c r="U21" s="43"/>
      <c r="V21" s="44" t="str">
        <f t="shared" si="4"/>
        <v>A</v>
      </c>
      <c r="W21" s="48">
        <f t="shared" si="5"/>
        <v>0.030960648148148195</v>
      </c>
      <c r="X21" s="62">
        <v>18</v>
      </c>
      <c r="Y21" s="102">
        <f t="shared" si="11"/>
        <v>0.08967592592592594</v>
      </c>
      <c r="Z21" s="34">
        <v>19</v>
      </c>
      <c r="AA21" s="47">
        <v>0.5098148148148148</v>
      </c>
      <c r="AB21" s="43">
        <v>0.5560416666666667</v>
      </c>
      <c r="AC21" s="43"/>
      <c r="AD21" s="44" t="str">
        <f t="shared" si="6"/>
        <v>B</v>
      </c>
      <c r="AE21" s="48">
        <f t="shared" si="7"/>
        <v>0.046226851851851825</v>
      </c>
      <c r="AF21" s="49">
        <v>22</v>
      </c>
      <c r="AG21" s="100">
        <f t="shared" si="12"/>
        <v>0.13590277777777776</v>
      </c>
      <c r="AH21" s="50">
        <v>19</v>
      </c>
      <c r="AI21" s="51">
        <f t="shared" si="8"/>
        <v>0.02305555555555555</v>
      </c>
      <c r="AJ21" s="64">
        <v>20</v>
      </c>
      <c r="AK21" s="53">
        <f t="shared" si="13"/>
        <v>0.030960648148148195</v>
      </c>
      <c r="AL21" s="52">
        <v>16</v>
      </c>
      <c r="AM21" s="53">
        <v>0.046226851851851825</v>
      </c>
      <c r="AN21" s="52">
        <v>24</v>
      </c>
      <c r="AO21" s="53">
        <v>0.03565972222222219</v>
      </c>
      <c r="AP21" s="52">
        <v>25</v>
      </c>
      <c r="AQ21" s="54">
        <f t="shared" si="14"/>
        <v>0.13590277777777776</v>
      </c>
      <c r="AR21" s="55">
        <v>19</v>
      </c>
    </row>
    <row r="22" spans="1:44" ht="15.75">
      <c r="A22" s="117">
        <f t="shared" si="9"/>
        <v>20</v>
      </c>
      <c r="B22" s="111">
        <f t="shared" si="10"/>
        <v>0.13861111111111107</v>
      </c>
      <c r="C22" s="107" t="s">
        <v>135</v>
      </c>
      <c r="D22" s="80" t="s">
        <v>136</v>
      </c>
      <c r="E22" s="42" t="s">
        <v>14</v>
      </c>
      <c r="F22" s="26">
        <v>0.4201388888888889</v>
      </c>
      <c r="G22" s="43">
        <v>0.44099537037037034</v>
      </c>
      <c r="H22" s="43"/>
      <c r="I22" s="45">
        <f t="shared" si="0"/>
        <v>0.020856481481481448</v>
      </c>
      <c r="J22" s="30">
        <v>16</v>
      </c>
      <c r="K22" s="47">
        <v>0.44099537037037034</v>
      </c>
      <c r="L22" s="43">
        <v>0.473912037037037</v>
      </c>
      <c r="M22" s="43"/>
      <c r="N22" s="44" t="str">
        <f t="shared" si="1"/>
        <v>C</v>
      </c>
      <c r="O22" s="48">
        <f t="shared" si="2"/>
        <v>0.03291666666666665</v>
      </c>
      <c r="P22" s="49">
        <v>21</v>
      </c>
      <c r="Q22" s="99">
        <f t="shared" si="3"/>
        <v>0.0537731481481481</v>
      </c>
      <c r="R22" s="34">
        <v>20</v>
      </c>
      <c r="S22" s="47">
        <v>0.473912037037037</v>
      </c>
      <c r="T22" s="43">
        <v>0.5026851851851851</v>
      </c>
      <c r="U22" s="43"/>
      <c r="V22" s="44" t="str">
        <f t="shared" si="4"/>
        <v>A</v>
      </c>
      <c r="W22" s="48">
        <f>T22-S22</f>
        <v>0.02877314814814813</v>
      </c>
      <c r="X22" s="62">
        <v>11</v>
      </c>
      <c r="Y22" s="102">
        <f t="shared" si="11"/>
        <v>0.08254629629629623</v>
      </c>
      <c r="Z22" s="34">
        <v>14</v>
      </c>
      <c r="AA22" s="47">
        <v>0.5026851851851851</v>
      </c>
      <c r="AB22" s="43">
        <v>0.55875</v>
      </c>
      <c r="AC22" s="43"/>
      <c r="AD22" s="44" t="str">
        <f t="shared" si="6"/>
        <v>B</v>
      </c>
      <c r="AE22" s="48">
        <f t="shared" si="7"/>
        <v>0.056064814814814845</v>
      </c>
      <c r="AF22" s="49">
        <v>27</v>
      </c>
      <c r="AG22" s="100">
        <f t="shared" si="12"/>
        <v>0.13861111111111107</v>
      </c>
      <c r="AH22" s="50">
        <v>20</v>
      </c>
      <c r="AI22" s="51">
        <f t="shared" si="8"/>
        <v>0.020856481481481448</v>
      </c>
      <c r="AJ22" s="64">
        <v>16</v>
      </c>
      <c r="AK22" s="53">
        <f t="shared" si="13"/>
        <v>0.02877314814814813</v>
      </c>
      <c r="AL22" s="52">
        <v>10</v>
      </c>
      <c r="AM22" s="53">
        <v>0.056064814814814845</v>
      </c>
      <c r="AN22" s="52">
        <v>29</v>
      </c>
      <c r="AO22" s="53">
        <v>0.03291666666666665</v>
      </c>
      <c r="AP22" s="52">
        <v>24</v>
      </c>
      <c r="AQ22" s="54">
        <f t="shared" si="14"/>
        <v>0.13861111111111107</v>
      </c>
      <c r="AR22" s="55">
        <v>20</v>
      </c>
    </row>
    <row r="23" spans="1:44" ht="15.75">
      <c r="A23" s="117">
        <f t="shared" si="9"/>
        <v>21</v>
      </c>
      <c r="B23" s="111">
        <f t="shared" si="10"/>
        <v>0.1496527777777778</v>
      </c>
      <c r="C23" s="107" t="s">
        <v>165</v>
      </c>
      <c r="D23" s="80" t="s">
        <v>166</v>
      </c>
      <c r="E23" s="42" t="s">
        <v>14</v>
      </c>
      <c r="F23" s="26">
        <v>0.4201388888888889</v>
      </c>
      <c r="G23" s="43">
        <v>0.45576388888888886</v>
      </c>
      <c r="H23" s="43"/>
      <c r="I23" s="45">
        <f t="shared" si="0"/>
        <v>0.03562499999999996</v>
      </c>
      <c r="J23" s="30">
        <v>29</v>
      </c>
      <c r="K23" s="47">
        <v>0.45576388888888886</v>
      </c>
      <c r="L23" s="43">
        <v>0.494375</v>
      </c>
      <c r="M23" s="43"/>
      <c r="N23" s="44" t="str">
        <f t="shared" si="1"/>
        <v>C</v>
      </c>
      <c r="O23" s="48">
        <f t="shared" si="2"/>
        <v>0.03861111111111115</v>
      </c>
      <c r="P23" s="49">
        <v>25</v>
      </c>
      <c r="Q23" s="99">
        <f t="shared" si="3"/>
        <v>0.07423611111111111</v>
      </c>
      <c r="R23" s="50">
        <v>24</v>
      </c>
      <c r="S23" s="47">
        <v>0.494375</v>
      </c>
      <c r="T23" s="43">
        <v>0.534849537037037</v>
      </c>
      <c r="U23" s="43"/>
      <c r="V23" s="44" t="str">
        <f t="shared" si="4"/>
        <v>A</v>
      </c>
      <c r="W23" s="48">
        <f t="shared" si="5"/>
        <v>0.04047453703703696</v>
      </c>
      <c r="X23" s="62">
        <v>25</v>
      </c>
      <c r="Y23" s="102">
        <f t="shared" si="11"/>
        <v>0.11471064814814808</v>
      </c>
      <c r="Z23" s="34">
        <v>25</v>
      </c>
      <c r="AA23" s="69">
        <v>0.5222222222222221</v>
      </c>
      <c r="AB23" s="43">
        <v>0.5571643518518519</v>
      </c>
      <c r="AC23" s="43"/>
      <c r="AD23" s="44" t="str">
        <f t="shared" si="6"/>
        <v>B</v>
      </c>
      <c r="AE23" s="48">
        <f t="shared" si="7"/>
        <v>0.034942129629629726</v>
      </c>
      <c r="AF23" s="49">
        <v>18</v>
      </c>
      <c r="AG23" s="100">
        <f t="shared" si="12"/>
        <v>0.1496527777777778</v>
      </c>
      <c r="AH23" s="34">
        <v>21</v>
      </c>
      <c r="AI23" s="51">
        <f t="shared" si="8"/>
        <v>0.03562499999999996</v>
      </c>
      <c r="AJ23" s="64">
        <v>29</v>
      </c>
      <c r="AK23" s="53">
        <f t="shared" si="13"/>
        <v>0.04047453703703696</v>
      </c>
      <c r="AL23" s="52">
        <v>23</v>
      </c>
      <c r="AM23" s="53">
        <v>0.034942129629629726</v>
      </c>
      <c r="AN23" s="52">
        <v>17</v>
      </c>
      <c r="AO23" s="53">
        <v>0.03861111111111115</v>
      </c>
      <c r="AP23" s="52">
        <v>26</v>
      </c>
      <c r="AQ23" s="54">
        <f t="shared" si="14"/>
        <v>0.1496527777777778</v>
      </c>
      <c r="AR23" s="55">
        <v>21</v>
      </c>
    </row>
    <row r="24" spans="1:44" ht="15.75">
      <c r="A24" s="117">
        <f t="shared" si="9"/>
        <v>22</v>
      </c>
      <c r="B24" s="111">
        <f t="shared" si="10"/>
        <v>0.1536921296296297</v>
      </c>
      <c r="C24" s="107" t="s">
        <v>40</v>
      </c>
      <c r="D24" s="96" t="s">
        <v>41</v>
      </c>
      <c r="E24" s="42" t="s">
        <v>7</v>
      </c>
      <c r="F24" s="26">
        <v>0.4201388888888889</v>
      </c>
      <c r="G24" s="43">
        <v>0.4598263888888889</v>
      </c>
      <c r="H24" s="43"/>
      <c r="I24" s="45">
        <f t="shared" si="0"/>
        <v>0.03968749999999999</v>
      </c>
      <c r="J24" s="30">
        <v>31</v>
      </c>
      <c r="K24" s="47">
        <v>0.4598263888888889</v>
      </c>
      <c r="L24" s="43">
        <v>0.5100347222222222</v>
      </c>
      <c r="M24" s="43"/>
      <c r="N24" s="44" t="str">
        <f t="shared" si="1"/>
        <v>B</v>
      </c>
      <c r="O24" s="48">
        <f t="shared" si="2"/>
        <v>0.050208333333333355</v>
      </c>
      <c r="P24" s="49">
        <v>27</v>
      </c>
      <c r="Q24" s="99">
        <f t="shared" si="3"/>
        <v>0.08989583333333334</v>
      </c>
      <c r="R24" s="50">
        <v>27</v>
      </c>
      <c r="S24" s="47">
        <v>0.5100347222222222</v>
      </c>
      <c r="T24" s="43">
        <v>0.5246875</v>
      </c>
      <c r="U24" s="43"/>
      <c r="V24" s="44" t="str">
        <f t="shared" si="4"/>
        <v>C</v>
      </c>
      <c r="W24" s="48">
        <f t="shared" si="5"/>
        <v>0.014652777777777737</v>
      </c>
      <c r="X24" s="49">
        <v>1</v>
      </c>
      <c r="Y24" s="100">
        <f t="shared" si="11"/>
        <v>0.10454861111111108</v>
      </c>
      <c r="Z24" s="34">
        <v>23</v>
      </c>
      <c r="AA24" s="69">
        <v>0.5222222222222221</v>
      </c>
      <c r="AB24" s="43">
        <v>0.5713657407407408</v>
      </c>
      <c r="AC24" s="43"/>
      <c r="AD24" s="44" t="str">
        <f t="shared" si="6"/>
        <v>A</v>
      </c>
      <c r="AE24" s="48">
        <f t="shared" si="7"/>
        <v>0.049143518518518614</v>
      </c>
      <c r="AF24" s="49">
        <v>23</v>
      </c>
      <c r="AG24" s="100">
        <f t="shared" si="12"/>
        <v>0.1536921296296297</v>
      </c>
      <c r="AH24" s="50">
        <v>22</v>
      </c>
      <c r="AI24" s="51">
        <f t="shared" si="8"/>
        <v>0.03968749999999999</v>
      </c>
      <c r="AJ24" s="64">
        <v>31</v>
      </c>
      <c r="AK24" s="53">
        <f t="shared" si="13"/>
        <v>0.049143518518518614</v>
      </c>
      <c r="AL24" s="52">
        <v>25</v>
      </c>
      <c r="AM24" s="53">
        <v>0.050208333333333355</v>
      </c>
      <c r="AN24" s="52">
        <v>26</v>
      </c>
      <c r="AO24" s="53">
        <v>0.014652777777777737</v>
      </c>
      <c r="AP24" s="52">
        <v>2</v>
      </c>
      <c r="AQ24" s="54">
        <f t="shared" si="14"/>
        <v>0.1536921296296297</v>
      </c>
      <c r="AR24" s="55">
        <v>22</v>
      </c>
    </row>
    <row r="25" spans="1:44" ht="15.75">
      <c r="A25" s="117">
        <f t="shared" si="9"/>
        <v>23</v>
      </c>
      <c r="B25" s="111">
        <f t="shared" si="10"/>
        <v>0.15620370370370368</v>
      </c>
      <c r="C25" s="107" t="s">
        <v>180</v>
      </c>
      <c r="D25" s="80" t="s">
        <v>181</v>
      </c>
      <c r="E25" s="42" t="s">
        <v>30</v>
      </c>
      <c r="F25" s="26">
        <v>0.4201388888888889</v>
      </c>
      <c r="G25" s="43">
        <v>0.45085648148148144</v>
      </c>
      <c r="H25" s="43"/>
      <c r="I25" s="45">
        <f t="shared" si="0"/>
        <v>0.030717592592592546</v>
      </c>
      <c r="J25" s="30">
        <v>25</v>
      </c>
      <c r="K25" s="47">
        <v>0.45085648148148144</v>
      </c>
      <c r="L25" s="43">
        <v>0.47085648148148146</v>
      </c>
      <c r="M25" s="43"/>
      <c r="N25" s="44" t="str">
        <f t="shared" si="1"/>
        <v>C</v>
      </c>
      <c r="O25" s="48">
        <f t="shared" si="2"/>
        <v>0.020000000000000018</v>
      </c>
      <c r="P25" s="49">
        <v>4</v>
      </c>
      <c r="Q25" s="99">
        <f t="shared" si="3"/>
        <v>0.050717592592592564</v>
      </c>
      <c r="R25" s="34">
        <v>15</v>
      </c>
      <c r="S25" s="47">
        <v>0.47085648148148146</v>
      </c>
      <c r="T25" s="43">
        <v>0.5265162037037037</v>
      </c>
      <c r="U25" s="43"/>
      <c r="V25" s="44" t="str">
        <f t="shared" si="4"/>
        <v>B</v>
      </c>
      <c r="W25" s="48">
        <f t="shared" si="5"/>
        <v>0.05565972222222221</v>
      </c>
      <c r="X25" s="62">
        <v>32</v>
      </c>
      <c r="Y25" s="102">
        <f t="shared" si="11"/>
        <v>0.10637731481481477</v>
      </c>
      <c r="Z25" s="34">
        <v>24</v>
      </c>
      <c r="AA25" s="69">
        <v>0.5222222222222221</v>
      </c>
      <c r="AB25" s="43">
        <v>0.572048611111111</v>
      </c>
      <c r="AC25" s="43"/>
      <c r="AD25" s="44" t="str">
        <f t="shared" si="6"/>
        <v>A</v>
      </c>
      <c r="AE25" s="48">
        <f t="shared" si="7"/>
        <v>0.049826388888888906</v>
      </c>
      <c r="AF25" s="49">
        <v>25</v>
      </c>
      <c r="AG25" s="100">
        <f t="shared" si="12"/>
        <v>0.15620370370370368</v>
      </c>
      <c r="AH25" s="50">
        <v>23</v>
      </c>
      <c r="AI25" s="51">
        <f t="shared" si="8"/>
        <v>0.030717592592592546</v>
      </c>
      <c r="AJ25" s="64">
        <v>25</v>
      </c>
      <c r="AK25" s="53">
        <f t="shared" si="13"/>
        <v>0.049826388888888906</v>
      </c>
      <c r="AL25" s="52">
        <v>27</v>
      </c>
      <c r="AM25" s="53">
        <v>0.05565972222222221</v>
      </c>
      <c r="AN25" s="52">
        <v>28</v>
      </c>
      <c r="AO25" s="53">
        <v>0.02</v>
      </c>
      <c r="AP25" s="52">
        <v>11</v>
      </c>
      <c r="AQ25" s="54">
        <f t="shared" si="14"/>
        <v>0.15620370370370368</v>
      </c>
      <c r="AR25" s="55">
        <v>23</v>
      </c>
    </row>
    <row r="26" spans="1:44" ht="15.75">
      <c r="A26" s="117">
        <f t="shared" si="9"/>
        <v>24</v>
      </c>
      <c r="B26" s="111">
        <f t="shared" si="10"/>
        <v>0.17028935185185184</v>
      </c>
      <c r="C26" s="107" t="s">
        <v>100</v>
      </c>
      <c r="D26" s="80" t="s">
        <v>101</v>
      </c>
      <c r="E26" s="42" t="s">
        <v>7</v>
      </c>
      <c r="F26" s="26">
        <v>0.4201388888888889</v>
      </c>
      <c r="G26" s="43">
        <v>0.44047453703703704</v>
      </c>
      <c r="H26" s="43"/>
      <c r="I26" s="45">
        <f t="shared" si="0"/>
        <v>0.020335648148148144</v>
      </c>
      <c r="J26" s="30">
        <v>13</v>
      </c>
      <c r="K26" s="47">
        <v>0.44047453703703704</v>
      </c>
      <c r="L26" s="43">
        <v>0.5095023148148148</v>
      </c>
      <c r="M26" s="43"/>
      <c r="N26" s="44" t="str">
        <f t="shared" si="1"/>
        <v>B</v>
      </c>
      <c r="O26" s="48">
        <f t="shared" si="2"/>
        <v>0.06902777777777774</v>
      </c>
      <c r="P26" s="49">
        <v>32</v>
      </c>
      <c r="Q26" s="99">
        <f t="shared" si="3"/>
        <v>0.08936342592592589</v>
      </c>
      <c r="R26" s="34">
        <v>26</v>
      </c>
      <c r="S26" s="47">
        <v>0.5095023148148148</v>
      </c>
      <c r="T26" s="43">
        <v>0.5407175925925926</v>
      </c>
      <c r="U26" s="43"/>
      <c r="V26" s="44" t="str">
        <f t="shared" si="4"/>
        <v>C</v>
      </c>
      <c r="W26" s="48">
        <f t="shared" si="5"/>
        <v>0.031215277777777772</v>
      </c>
      <c r="X26" s="62">
        <v>19</v>
      </c>
      <c r="Y26" s="102">
        <f t="shared" si="11"/>
        <v>0.12057870370370366</v>
      </c>
      <c r="Z26" s="34">
        <v>26</v>
      </c>
      <c r="AA26" s="69">
        <v>0.5409722222222222</v>
      </c>
      <c r="AB26" s="43">
        <v>0.5906828703703704</v>
      </c>
      <c r="AC26" s="43"/>
      <c r="AD26" s="44" t="str">
        <f t="shared" si="6"/>
        <v>A</v>
      </c>
      <c r="AE26" s="48">
        <f t="shared" si="7"/>
        <v>0.049710648148148184</v>
      </c>
      <c r="AF26" s="49">
        <v>24</v>
      </c>
      <c r="AG26" s="100">
        <f t="shared" si="12"/>
        <v>0.17028935185185184</v>
      </c>
      <c r="AH26" s="34">
        <v>24</v>
      </c>
      <c r="AI26" s="51">
        <f t="shared" si="8"/>
        <v>0.020335648148148144</v>
      </c>
      <c r="AJ26" s="64">
        <v>13</v>
      </c>
      <c r="AK26" s="53">
        <f t="shared" si="13"/>
        <v>0.049710648148148184</v>
      </c>
      <c r="AL26" s="52">
        <v>26</v>
      </c>
      <c r="AM26" s="53">
        <v>0.06902777777777774</v>
      </c>
      <c r="AN26" s="52">
        <v>31</v>
      </c>
      <c r="AO26" s="53">
        <v>0.031215277777777772</v>
      </c>
      <c r="AP26" s="52">
        <v>23</v>
      </c>
      <c r="AQ26" s="54">
        <f t="shared" si="14"/>
        <v>0.17028935185185184</v>
      </c>
      <c r="AR26" s="55">
        <v>24</v>
      </c>
    </row>
    <row r="27" spans="1:44" ht="15.75">
      <c r="A27" s="117">
        <f t="shared" si="9"/>
        <v>25</v>
      </c>
      <c r="B27" s="111">
        <f t="shared" si="10"/>
        <v>0.20543981481481483</v>
      </c>
      <c r="C27" s="107" t="s">
        <v>145</v>
      </c>
      <c r="D27" s="80" t="s">
        <v>146</v>
      </c>
      <c r="E27" s="42" t="s">
        <v>25</v>
      </c>
      <c r="F27" s="26">
        <v>0.4201388888888889</v>
      </c>
      <c r="G27" s="43">
        <v>0.4521875</v>
      </c>
      <c r="H27" s="43"/>
      <c r="I27" s="45">
        <f t="shared" si="0"/>
        <v>0.032048611111111125</v>
      </c>
      <c r="J27" s="30">
        <v>27</v>
      </c>
      <c r="K27" s="47">
        <v>0.4521875</v>
      </c>
      <c r="L27" s="43">
        <v>0.5215625</v>
      </c>
      <c r="M27" s="43"/>
      <c r="N27" s="44" t="str">
        <f t="shared" si="1"/>
        <v>B</v>
      </c>
      <c r="O27" s="48">
        <f t="shared" si="2"/>
        <v>0.06937500000000002</v>
      </c>
      <c r="P27" s="49">
        <v>33</v>
      </c>
      <c r="Q27" s="99">
        <f t="shared" si="3"/>
        <v>0.10142361111111114</v>
      </c>
      <c r="R27" s="50">
        <v>29</v>
      </c>
      <c r="S27" s="47">
        <v>0.5215625</v>
      </c>
      <c r="T27" s="43">
        <v>0.5717824074074074</v>
      </c>
      <c r="U27" s="43"/>
      <c r="V27" s="44" t="str">
        <f t="shared" si="4"/>
        <v>A</v>
      </c>
      <c r="W27" s="48">
        <f t="shared" si="5"/>
        <v>0.05021990740740734</v>
      </c>
      <c r="X27" s="62">
        <v>31</v>
      </c>
      <c r="Y27" s="102">
        <f t="shared" si="11"/>
        <v>0.15164351851851848</v>
      </c>
      <c r="Z27" s="34">
        <v>29</v>
      </c>
      <c r="AA27" s="69">
        <v>0.5222222222222221</v>
      </c>
      <c r="AB27" s="43">
        <v>0.5760185185185185</v>
      </c>
      <c r="AC27" s="43"/>
      <c r="AD27" s="44" t="str">
        <f t="shared" si="6"/>
        <v>C</v>
      </c>
      <c r="AE27" s="48">
        <f t="shared" si="7"/>
        <v>0.05379629629629634</v>
      </c>
      <c r="AF27" s="49">
        <v>26</v>
      </c>
      <c r="AG27" s="100">
        <f t="shared" si="12"/>
        <v>0.20543981481481483</v>
      </c>
      <c r="AH27" s="34">
        <v>25</v>
      </c>
      <c r="AI27" s="51">
        <f t="shared" si="8"/>
        <v>0.032048611111111125</v>
      </c>
      <c r="AJ27" s="64">
        <v>27</v>
      </c>
      <c r="AK27" s="53">
        <f t="shared" si="13"/>
        <v>0.05021990740740734</v>
      </c>
      <c r="AL27" s="52">
        <v>28</v>
      </c>
      <c r="AM27" s="53">
        <v>0.069375</v>
      </c>
      <c r="AN27" s="52">
        <v>32</v>
      </c>
      <c r="AO27" s="53">
        <v>0.05379629629629634</v>
      </c>
      <c r="AP27" s="52">
        <v>30</v>
      </c>
      <c r="AQ27" s="54">
        <f t="shared" si="14"/>
        <v>0.20543981481481483</v>
      </c>
      <c r="AR27" s="55">
        <v>25</v>
      </c>
    </row>
    <row r="28" spans="1:44" ht="15.75">
      <c r="A28" s="117"/>
      <c r="B28" s="111"/>
      <c r="C28" s="107" t="s">
        <v>115</v>
      </c>
      <c r="D28" s="80" t="s">
        <v>116</v>
      </c>
      <c r="E28" s="42" t="s">
        <v>25</v>
      </c>
      <c r="F28" s="26">
        <v>0.4201388888888889</v>
      </c>
      <c r="G28" s="43">
        <v>0.4427893518518518</v>
      </c>
      <c r="H28" s="43"/>
      <c r="I28" s="45">
        <f t="shared" si="0"/>
        <v>0.022650462962962914</v>
      </c>
      <c r="J28" s="30">
        <v>19</v>
      </c>
      <c r="K28" s="47">
        <v>0.4427893518518518</v>
      </c>
      <c r="L28" s="43">
        <v>0.474224537037037</v>
      </c>
      <c r="M28" s="43"/>
      <c r="N28" s="44" t="str">
        <f t="shared" si="1"/>
        <v>B</v>
      </c>
      <c r="O28" s="48">
        <f t="shared" si="2"/>
        <v>0.03143518518518518</v>
      </c>
      <c r="P28" s="49">
        <v>20</v>
      </c>
      <c r="Q28" s="99">
        <f t="shared" si="3"/>
        <v>0.05408564814814809</v>
      </c>
      <c r="R28" s="34">
        <v>21</v>
      </c>
      <c r="S28" s="47">
        <v>0.474224537037037</v>
      </c>
      <c r="T28" s="43">
        <v>0.512986111111111</v>
      </c>
      <c r="U28" s="43"/>
      <c r="V28" s="44" t="str">
        <f t="shared" si="4"/>
        <v>A</v>
      </c>
      <c r="W28" s="48">
        <f t="shared" si="5"/>
        <v>0.038761574074074046</v>
      </c>
      <c r="X28" s="62">
        <v>23</v>
      </c>
      <c r="Y28" s="102">
        <f t="shared" si="11"/>
        <v>0.09284722222222214</v>
      </c>
      <c r="Z28" s="34">
        <v>21</v>
      </c>
      <c r="AA28" s="47">
        <v>0.512986111111111</v>
      </c>
      <c r="AB28" s="43">
        <v>0.5663657407407408</v>
      </c>
      <c r="AC28" s="43"/>
      <c r="AD28" s="44" t="str">
        <f t="shared" si="6"/>
        <v>C</v>
      </c>
      <c r="AE28" s="78" t="s">
        <v>211</v>
      </c>
      <c r="AF28" s="49"/>
      <c r="AG28" s="100">
        <f t="shared" si="12"/>
      </c>
      <c r="AH28" s="50"/>
      <c r="AI28" s="51">
        <f t="shared" si="8"/>
        <v>0.022650462962962914</v>
      </c>
      <c r="AJ28" s="64">
        <v>19</v>
      </c>
      <c r="AK28" s="53">
        <f t="shared" si="13"/>
        <v>0.038761574074074046</v>
      </c>
      <c r="AL28" s="52">
        <v>21</v>
      </c>
      <c r="AM28" s="53">
        <v>0.03143518518518518</v>
      </c>
      <c r="AN28" s="52">
        <v>16</v>
      </c>
      <c r="AO28" s="53" t="s">
        <v>211</v>
      </c>
      <c r="AP28" s="52"/>
      <c r="AQ28" s="54"/>
      <c r="AR28" s="55"/>
    </row>
    <row r="29" spans="1:44" ht="15.75">
      <c r="A29" s="117"/>
      <c r="B29" s="111"/>
      <c r="C29" s="107" t="s">
        <v>6</v>
      </c>
      <c r="D29" s="80" t="s">
        <v>8</v>
      </c>
      <c r="E29" s="42" t="s">
        <v>7</v>
      </c>
      <c r="F29" s="26">
        <v>0.4201388888888889</v>
      </c>
      <c r="G29" s="43">
        <v>0.45890046296296294</v>
      </c>
      <c r="H29" s="43"/>
      <c r="I29" s="45">
        <f>G29-F29</f>
        <v>0.038761574074074046</v>
      </c>
      <c r="J29" s="30">
        <v>30</v>
      </c>
      <c r="K29" s="47">
        <v>0.45890046296296294</v>
      </c>
      <c r="L29" s="43">
        <v>0.5094328703703703</v>
      </c>
      <c r="M29" s="43"/>
      <c r="N29" s="44" t="str">
        <f>MID(E29,1,1)</f>
        <v>B</v>
      </c>
      <c r="O29" s="48">
        <f t="shared" si="2"/>
        <v>0.05053240740740739</v>
      </c>
      <c r="P29" s="49">
        <v>28</v>
      </c>
      <c r="Q29" s="99">
        <f t="shared" si="3"/>
        <v>0.08929398148148143</v>
      </c>
      <c r="R29" s="50">
        <v>25</v>
      </c>
      <c r="S29" s="47">
        <v>0.5094328703703703</v>
      </c>
      <c r="T29" s="43">
        <v>0.5520717592592592</v>
      </c>
      <c r="U29" s="43"/>
      <c r="V29" s="44" t="str">
        <f>MID(E29,2,1)</f>
        <v>C</v>
      </c>
      <c r="W29" s="48">
        <f>T29-S29</f>
        <v>0.04263888888888889</v>
      </c>
      <c r="X29" s="62">
        <v>27</v>
      </c>
      <c r="Y29" s="102">
        <f>IF(OR(Q29="",W29="pm",W29="Abandon"),"",Q29+W29)</f>
        <v>0.13193287037037033</v>
      </c>
      <c r="Z29" s="34">
        <v>28</v>
      </c>
      <c r="AA29" s="69">
        <v>0.5222222222222221</v>
      </c>
      <c r="AB29" s="43">
        <v>0.5779976851851851</v>
      </c>
      <c r="AC29" s="43"/>
      <c r="AD29" s="44" t="str">
        <f>MID(E29,3,1)</f>
        <v>A</v>
      </c>
      <c r="AE29" s="78" t="s">
        <v>211</v>
      </c>
      <c r="AF29" s="49"/>
      <c r="AG29" s="100">
        <f>IF(OR(Y29="",AE29="pm",AE29="Abandon"),"",Y29+AE29)</f>
      </c>
      <c r="AH29" s="50"/>
      <c r="AI29" s="51">
        <f t="shared" si="8"/>
        <v>0.038761574074074046</v>
      </c>
      <c r="AJ29" s="64">
        <v>30</v>
      </c>
      <c r="AK29" s="53" t="str">
        <f>IF(N29="A",O29,IF(V29="A",W29,AE29))</f>
        <v>pm</v>
      </c>
      <c r="AL29" s="52"/>
      <c r="AM29" s="53">
        <v>0.05053240740740739</v>
      </c>
      <c r="AN29" s="52">
        <v>27</v>
      </c>
      <c r="AO29" s="53">
        <v>0.04263888888888889</v>
      </c>
      <c r="AP29" s="52">
        <v>27</v>
      </c>
      <c r="AQ29" s="54"/>
      <c r="AR29" s="55"/>
    </row>
    <row r="30" spans="1:44" ht="15.75">
      <c r="A30" s="117"/>
      <c r="B30" s="111"/>
      <c r="C30" s="107" t="s">
        <v>155</v>
      </c>
      <c r="D30" s="80" t="s">
        <v>156</v>
      </c>
      <c r="E30" s="42" t="s">
        <v>1</v>
      </c>
      <c r="F30" s="26">
        <v>0.4201388888888889</v>
      </c>
      <c r="G30" s="43">
        <v>0.46399305555555553</v>
      </c>
      <c r="H30" s="43"/>
      <c r="I30" s="45">
        <f>G30-F30</f>
        <v>0.04385416666666664</v>
      </c>
      <c r="J30" s="30">
        <v>32</v>
      </c>
      <c r="K30" s="47">
        <v>0.46399305555555553</v>
      </c>
      <c r="L30" s="43">
        <v>0.5351736111111111</v>
      </c>
      <c r="M30" s="43"/>
      <c r="N30" s="44" t="str">
        <f>MID(E30,1,1)</f>
        <v>A</v>
      </c>
      <c r="O30" s="48">
        <f t="shared" si="2"/>
        <v>0.07118055555555552</v>
      </c>
      <c r="P30" s="49">
        <v>34</v>
      </c>
      <c r="Q30" s="99">
        <f t="shared" si="3"/>
        <v>0.11503472222222216</v>
      </c>
      <c r="R30" s="34">
        <v>31</v>
      </c>
      <c r="S30" s="69">
        <v>0.5222222222222221</v>
      </c>
      <c r="T30" s="43">
        <v>0.5441087962962963</v>
      </c>
      <c r="U30" s="43"/>
      <c r="V30" s="44" t="str">
        <f>MID(E30,2,1)</f>
        <v>B</v>
      </c>
      <c r="W30" s="48">
        <f>T30-S30</f>
        <v>0.021886574074074128</v>
      </c>
      <c r="X30" s="62">
        <v>6</v>
      </c>
      <c r="Y30" s="102">
        <f>IF(OR(Q30="",W30="pm",W30="Abandon"),"",Q30+W30)</f>
        <v>0.1369212962962963</v>
      </c>
      <c r="Z30" s="34">
        <v>27</v>
      </c>
      <c r="AA30" s="47" t="s">
        <v>69</v>
      </c>
      <c r="AB30" s="43" t="s">
        <v>69</v>
      </c>
      <c r="AC30" s="43"/>
      <c r="AD30" s="44" t="str">
        <f>MID(E30,3,1)</f>
        <v>C</v>
      </c>
      <c r="AE30" s="48" t="str">
        <f>AB30</f>
        <v>Abandon</v>
      </c>
      <c r="AF30" s="49"/>
      <c r="AG30" s="100">
        <f>IF(OR(Y30="",AE30="pm",AE30="Abandon"),"",Y30+AE30)</f>
      </c>
      <c r="AH30" s="34"/>
      <c r="AI30" s="51">
        <f t="shared" si="8"/>
        <v>0.04385416666666664</v>
      </c>
      <c r="AJ30" s="64">
        <v>32</v>
      </c>
      <c r="AK30" s="53">
        <f>IF(N30="A",O30,IF(V30="A",W30,AE30))</f>
        <v>0.07118055555555552</v>
      </c>
      <c r="AL30" s="52">
        <v>32</v>
      </c>
      <c r="AM30" s="53">
        <v>0.021886574074074128</v>
      </c>
      <c r="AN30" s="52">
        <v>5</v>
      </c>
      <c r="AO30" s="53" t="s">
        <v>69</v>
      </c>
      <c r="AP30" s="52"/>
      <c r="AQ30" s="54"/>
      <c r="AR30" s="55"/>
    </row>
    <row r="31" spans="1:44" ht="15.75">
      <c r="A31" s="117"/>
      <c r="B31" s="111"/>
      <c r="C31" s="107" t="s">
        <v>24</v>
      </c>
      <c r="D31" s="80" t="s">
        <v>216</v>
      </c>
      <c r="E31" s="57" t="s">
        <v>25</v>
      </c>
      <c r="F31" s="26">
        <v>0.4201388888888889</v>
      </c>
      <c r="G31" s="58">
        <v>0.4466898148148148</v>
      </c>
      <c r="H31" s="58"/>
      <c r="I31" s="45">
        <f t="shared" si="0"/>
        <v>0.026550925925925895</v>
      </c>
      <c r="J31" s="30">
        <v>23</v>
      </c>
      <c r="K31" s="60">
        <v>0.4466898148148148</v>
      </c>
      <c r="L31" s="58">
        <v>0.4733796296296296</v>
      </c>
      <c r="M31" s="58"/>
      <c r="N31" s="59" t="str">
        <f t="shared" si="1"/>
        <v>B</v>
      </c>
      <c r="O31" s="61">
        <f t="shared" si="2"/>
        <v>0.026689814814814805</v>
      </c>
      <c r="P31" s="49">
        <v>16</v>
      </c>
      <c r="Q31" s="99">
        <f t="shared" si="3"/>
        <v>0.0532407407407407</v>
      </c>
      <c r="R31" s="34">
        <v>18</v>
      </c>
      <c r="S31" s="60">
        <v>0.4733796296296296</v>
      </c>
      <c r="T31" s="58">
        <v>0.5251157407407407</v>
      </c>
      <c r="U31" s="58" t="s">
        <v>12</v>
      </c>
      <c r="V31" s="59" t="str">
        <f t="shared" si="4"/>
        <v>A</v>
      </c>
      <c r="W31" s="77" t="s">
        <v>211</v>
      </c>
      <c r="X31" s="46"/>
      <c r="Y31" s="101">
        <f t="shared" si="11"/>
      </c>
      <c r="Z31" s="30"/>
      <c r="AA31" s="68">
        <v>0.5222222222222221</v>
      </c>
      <c r="AB31" s="58">
        <v>0.5457175925925926</v>
      </c>
      <c r="AC31" s="58"/>
      <c r="AD31" s="59" t="str">
        <f t="shared" si="6"/>
        <v>C</v>
      </c>
      <c r="AE31" s="61">
        <f t="shared" si="7"/>
        <v>0.023495370370370416</v>
      </c>
      <c r="AF31" s="49">
        <v>7</v>
      </c>
      <c r="AG31" s="100">
        <f t="shared" si="12"/>
      </c>
      <c r="AH31" s="50"/>
      <c r="AI31" s="63">
        <f t="shared" si="8"/>
        <v>0.026550925925925895</v>
      </c>
      <c r="AJ31" s="64">
        <v>23</v>
      </c>
      <c r="AK31" s="65" t="str">
        <f t="shared" si="13"/>
        <v>pm</v>
      </c>
      <c r="AL31" s="64"/>
      <c r="AM31" s="65">
        <v>0.026689814814814805</v>
      </c>
      <c r="AN31" s="64">
        <v>8</v>
      </c>
      <c r="AO31" s="65">
        <v>0.023495370370370416</v>
      </c>
      <c r="AP31" s="64">
        <v>16</v>
      </c>
      <c r="AQ31" s="66"/>
      <c r="AR31" s="67"/>
    </row>
    <row r="32" spans="1:44" ht="15.75">
      <c r="A32" s="117"/>
      <c r="B32" s="111"/>
      <c r="C32" s="108" t="s">
        <v>110</v>
      </c>
      <c r="D32" s="85" t="s">
        <v>111</v>
      </c>
      <c r="E32" s="42" t="s">
        <v>20</v>
      </c>
      <c r="F32" s="26">
        <v>0.4201388888888889</v>
      </c>
      <c r="G32" s="43">
        <v>0.44915509259259256</v>
      </c>
      <c r="H32" s="43"/>
      <c r="I32" s="45">
        <f t="shared" si="0"/>
        <v>0.02901620370370367</v>
      </c>
      <c r="J32" s="30">
        <v>24</v>
      </c>
      <c r="K32" s="47">
        <v>0.44915509259259256</v>
      </c>
      <c r="L32" s="43">
        <v>0.5257523148148148</v>
      </c>
      <c r="M32" s="43"/>
      <c r="N32" s="44" t="str">
        <f t="shared" si="1"/>
        <v>A</v>
      </c>
      <c r="O32" s="48">
        <f t="shared" si="2"/>
        <v>0.0765972222222222</v>
      </c>
      <c r="P32" s="49">
        <v>35</v>
      </c>
      <c r="Q32" s="99">
        <f t="shared" si="3"/>
        <v>0.10561342592592587</v>
      </c>
      <c r="R32" s="34">
        <v>30</v>
      </c>
      <c r="S32" s="69">
        <v>0.5222222222222221</v>
      </c>
      <c r="T32" s="43">
        <v>0.566412037037037</v>
      </c>
      <c r="U32" s="43" t="s">
        <v>12</v>
      </c>
      <c r="V32" s="44" t="str">
        <f t="shared" si="4"/>
        <v>C</v>
      </c>
      <c r="W32" s="77" t="s">
        <v>211</v>
      </c>
      <c r="X32" s="46"/>
      <c r="Y32" s="101">
        <f t="shared" si="11"/>
      </c>
      <c r="Z32" s="30"/>
      <c r="AA32" s="69">
        <v>0.5222222222222221</v>
      </c>
      <c r="AB32" s="43">
        <v>0.5713657407407408</v>
      </c>
      <c r="AC32" s="43"/>
      <c r="AD32" s="44" t="str">
        <f t="shared" si="6"/>
        <v>B</v>
      </c>
      <c r="AE32" s="78" t="s">
        <v>211</v>
      </c>
      <c r="AF32" s="49"/>
      <c r="AG32" s="100">
        <f t="shared" si="12"/>
      </c>
      <c r="AH32" s="50"/>
      <c r="AI32" s="51">
        <f t="shared" si="8"/>
        <v>0.02901620370370367</v>
      </c>
      <c r="AJ32" s="64">
        <v>24</v>
      </c>
      <c r="AK32" s="53">
        <f t="shared" si="13"/>
        <v>0.0765972222222222</v>
      </c>
      <c r="AL32" s="52">
        <v>33</v>
      </c>
      <c r="AM32" s="53" t="s">
        <v>211</v>
      </c>
      <c r="AN32" s="52"/>
      <c r="AO32" s="53" t="s">
        <v>211</v>
      </c>
      <c r="AP32" s="52"/>
      <c r="AQ32" s="54"/>
      <c r="AR32" s="55"/>
    </row>
    <row r="33" spans="1:44" ht="15.75">
      <c r="A33" s="117"/>
      <c r="B33" s="111"/>
      <c r="C33" s="107" t="s">
        <v>64</v>
      </c>
      <c r="D33" s="80" t="s">
        <v>65</v>
      </c>
      <c r="E33" s="42" t="s">
        <v>1</v>
      </c>
      <c r="F33" s="26">
        <v>0.4201388888888889</v>
      </c>
      <c r="G33" s="43">
        <v>0.4546875</v>
      </c>
      <c r="H33" s="43"/>
      <c r="I33" s="45">
        <f t="shared" si="0"/>
        <v>0.03454861111111113</v>
      </c>
      <c r="J33" s="30">
        <v>28</v>
      </c>
      <c r="K33" s="47">
        <v>0.4546875</v>
      </c>
      <c r="L33" s="43">
        <v>0.5215162037037037</v>
      </c>
      <c r="M33" s="43"/>
      <c r="N33" s="44" t="str">
        <f t="shared" si="1"/>
        <v>A</v>
      </c>
      <c r="O33" s="48">
        <f t="shared" si="2"/>
        <v>0.06682870370370364</v>
      </c>
      <c r="P33" s="49">
        <v>31</v>
      </c>
      <c r="Q33" s="99">
        <f t="shared" si="3"/>
        <v>0.10137731481481477</v>
      </c>
      <c r="R33" s="34">
        <v>28</v>
      </c>
      <c r="S33" s="47">
        <v>0.5215162037037037</v>
      </c>
      <c r="T33" s="43" t="s">
        <v>69</v>
      </c>
      <c r="U33" s="43"/>
      <c r="V33" s="44" t="str">
        <f t="shared" si="4"/>
        <v>B</v>
      </c>
      <c r="W33" s="48" t="str">
        <f>T33</f>
        <v>Abandon</v>
      </c>
      <c r="X33" s="49"/>
      <c r="Y33" s="100">
        <f t="shared" si="11"/>
      </c>
      <c r="Z33" s="50"/>
      <c r="AA33" s="47" t="s">
        <v>69</v>
      </c>
      <c r="AB33" s="43" t="s">
        <v>69</v>
      </c>
      <c r="AC33" s="43"/>
      <c r="AD33" s="44" t="str">
        <f t="shared" si="6"/>
        <v>C</v>
      </c>
      <c r="AE33" s="48" t="str">
        <f>AB33</f>
        <v>Abandon</v>
      </c>
      <c r="AF33" s="49"/>
      <c r="AG33" s="100">
        <f t="shared" si="12"/>
      </c>
      <c r="AH33" s="50"/>
      <c r="AI33" s="51">
        <f t="shared" si="8"/>
        <v>0.03454861111111113</v>
      </c>
      <c r="AJ33" s="64">
        <v>28</v>
      </c>
      <c r="AK33" s="53">
        <f t="shared" si="13"/>
        <v>0.06682870370370364</v>
      </c>
      <c r="AL33" s="52">
        <v>31</v>
      </c>
      <c r="AM33" s="53" t="s">
        <v>69</v>
      </c>
      <c r="AN33" s="52"/>
      <c r="AO33" s="53" t="s">
        <v>69</v>
      </c>
      <c r="AP33" s="52"/>
      <c r="AQ33" s="54"/>
      <c r="AR33" s="55"/>
    </row>
    <row r="34" spans="1:44" ht="15.75">
      <c r="A34" s="117"/>
      <c r="B34" s="111"/>
      <c r="C34" s="107" t="s">
        <v>90</v>
      </c>
      <c r="D34" s="80" t="s">
        <v>91</v>
      </c>
      <c r="E34" s="42" t="s">
        <v>30</v>
      </c>
      <c r="F34" s="26">
        <v>0.4201388888888889</v>
      </c>
      <c r="G34" s="43">
        <v>0.4434722222222222</v>
      </c>
      <c r="H34" s="43"/>
      <c r="I34" s="45">
        <f>G34-F34</f>
        <v>0.023333333333333317</v>
      </c>
      <c r="J34" s="30">
        <v>21</v>
      </c>
      <c r="K34" s="47">
        <v>0.4434722222222222</v>
      </c>
      <c r="L34" s="43">
        <v>0.47517361111111106</v>
      </c>
      <c r="M34" s="43" t="s">
        <v>12</v>
      </c>
      <c r="N34" s="44" t="str">
        <f>MID(E34,1,1)</f>
        <v>C</v>
      </c>
      <c r="O34" s="77" t="s">
        <v>211</v>
      </c>
      <c r="P34" s="46"/>
      <c r="Q34" s="99">
        <f t="shared" si="3"/>
      </c>
      <c r="R34" s="30"/>
      <c r="S34" s="47">
        <v>0.47517361111111106</v>
      </c>
      <c r="T34" s="43">
        <v>0.5059837962962963</v>
      </c>
      <c r="U34" s="43"/>
      <c r="V34" s="44" t="str">
        <f>MID(E34,2,1)</f>
        <v>B</v>
      </c>
      <c r="W34" s="48">
        <f>T34-S34</f>
        <v>0.030810185185185246</v>
      </c>
      <c r="X34" s="62">
        <v>17</v>
      </c>
      <c r="Y34" s="102">
        <f t="shared" si="11"/>
      </c>
      <c r="Z34" s="34"/>
      <c r="AA34" s="47">
        <v>0.5059837962962963</v>
      </c>
      <c r="AB34" s="43">
        <v>0.5387847222222222</v>
      </c>
      <c r="AC34" s="43"/>
      <c r="AD34" s="44" t="str">
        <f>MID(E34,3,1)</f>
        <v>A</v>
      </c>
      <c r="AE34" s="48">
        <f>AB34-AA34</f>
        <v>0.03280092592592587</v>
      </c>
      <c r="AF34" s="49">
        <v>17</v>
      </c>
      <c r="AG34" s="100">
        <f t="shared" si="12"/>
      </c>
      <c r="AH34" s="50"/>
      <c r="AI34" s="51">
        <f t="shared" si="8"/>
        <v>0.023333333333333317</v>
      </c>
      <c r="AJ34" s="64">
        <v>21</v>
      </c>
      <c r="AK34" s="53">
        <f>IF(N34="A",O34,IF(V34="A",W34,AE34))</f>
        <v>0.03280092592592587</v>
      </c>
      <c r="AL34" s="52">
        <v>17</v>
      </c>
      <c r="AM34" s="53">
        <v>0.030810185185185246</v>
      </c>
      <c r="AN34" s="52">
        <v>14</v>
      </c>
      <c r="AO34" s="53" t="s">
        <v>211</v>
      </c>
      <c r="AP34" s="52"/>
      <c r="AQ34" s="54"/>
      <c r="AR34" s="55"/>
    </row>
    <row r="35" spans="1:44" s="40" customFormat="1" ht="15.75">
      <c r="A35" s="117"/>
      <c r="B35" s="111"/>
      <c r="C35" s="107" t="s">
        <v>140</v>
      </c>
      <c r="D35" s="80" t="s">
        <v>141</v>
      </c>
      <c r="E35" s="42" t="s">
        <v>20</v>
      </c>
      <c r="F35" s="26">
        <v>0.4201388888888889</v>
      </c>
      <c r="G35" s="43">
        <v>0.4527546296296296</v>
      </c>
      <c r="H35" s="43" t="s">
        <v>12</v>
      </c>
      <c r="I35" s="77" t="s">
        <v>211</v>
      </c>
      <c r="J35" s="30"/>
      <c r="K35" s="47">
        <v>0.4527546296296296</v>
      </c>
      <c r="L35" s="43">
        <v>0.4900231481481481</v>
      </c>
      <c r="M35" s="43"/>
      <c r="N35" s="44" t="str">
        <f t="shared" si="1"/>
        <v>A</v>
      </c>
      <c r="O35" s="48">
        <f>L35-G35</f>
        <v>0.037268518518518534</v>
      </c>
      <c r="P35" s="49">
        <v>23</v>
      </c>
      <c r="Q35" s="99">
        <f t="shared" si="3"/>
      </c>
      <c r="R35" s="34"/>
      <c r="S35" s="47">
        <v>0.4900231481481481</v>
      </c>
      <c r="T35" s="43">
        <v>0.5142708333333333</v>
      </c>
      <c r="U35" s="43"/>
      <c r="V35" s="44" t="str">
        <f t="shared" si="4"/>
        <v>C</v>
      </c>
      <c r="W35" s="48">
        <f t="shared" si="5"/>
        <v>0.02424768518518522</v>
      </c>
      <c r="X35" s="62">
        <v>8</v>
      </c>
      <c r="Y35" s="102">
        <f t="shared" si="11"/>
      </c>
      <c r="Z35" s="34"/>
      <c r="AA35" s="47">
        <v>0.5142708333333333</v>
      </c>
      <c r="AB35" s="43">
        <v>0.5436226851851852</v>
      </c>
      <c r="AC35" s="43"/>
      <c r="AD35" s="44" t="str">
        <f t="shared" si="6"/>
        <v>B</v>
      </c>
      <c r="AE35" s="48">
        <f t="shared" si="7"/>
        <v>0.02935185185185185</v>
      </c>
      <c r="AF35" s="49">
        <v>14</v>
      </c>
      <c r="AG35" s="100">
        <f t="shared" si="12"/>
      </c>
      <c r="AH35" s="34"/>
      <c r="AI35" s="51" t="str">
        <f t="shared" si="8"/>
        <v>pm</v>
      </c>
      <c r="AJ35" s="52"/>
      <c r="AK35" s="53">
        <f t="shared" si="13"/>
        <v>0.037268518518518534</v>
      </c>
      <c r="AL35" s="52">
        <v>19</v>
      </c>
      <c r="AM35" s="53">
        <v>0.02935185185185185</v>
      </c>
      <c r="AN35" s="52">
        <v>12</v>
      </c>
      <c r="AO35" s="53">
        <v>0.02424768518518522</v>
      </c>
      <c r="AP35" s="52">
        <v>17</v>
      </c>
      <c r="AQ35" s="54"/>
      <c r="AR35" s="55"/>
    </row>
    <row r="36" spans="1:44" ht="15.75">
      <c r="A36" s="117"/>
      <c r="B36" s="111"/>
      <c r="C36" s="107" t="s">
        <v>160</v>
      </c>
      <c r="D36" s="80" t="s">
        <v>161</v>
      </c>
      <c r="E36" s="42" t="s">
        <v>7</v>
      </c>
      <c r="F36" s="26">
        <v>0.4201388888888889</v>
      </c>
      <c r="G36" s="43">
        <v>0.43960648148148146</v>
      </c>
      <c r="H36" s="43" t="s">
        <v>12</v>
      </c>
      <c r="I36" s="77" t="s">
        <v>211</v>
      </c>
      <c r="J36" s="30"/>
      <c r="K36" s="47">
        <v>0.43960648148148146</v>
      </c>
      <c r="L36" s="43">
        <v>0.4780324074074074</v>
      </c>
      <c r="M36" s="43"/>
      <c r="N36" s="44" t="str">
        <f t="shared" si="1"/>
        <v>B</v>
      </c>
      <c r="O36" s="48">
        <f>L36-G36</f>
        <v>0.03842592592592592</v>
      </c>
      <c r="P36" s="49">
        <v>24</v>
      </c>
      <c r="Q36" s="99">
        <f t="shared" si="3"/>
      </c>
      <c r="R36" s="50"/>
      <c r="S36" s="47">
        <v>0.4780324074074074</v>
      </c>
      <c r="T36" s="43">
        <v>0.5281018518518519</v>
      </c>
      <c r="U36" s="43"/>
      <c r="V36" s="44" t="str">
        <f t="shared" si="4"/>
        <v>C</v>
      </c>
      <c r="W36" s="48">
        <f t="shared" si="5"/>
        <v>0.0500694444444445</v>
      </c>
      <c r="X36" s="62">
        <v>30</v>
      </c>
      <c r="Y36" s="102">
        <f t="shared" si="11"/>
      </c>
      <c r="Z36" s="34"/>
      <c r="AA36" s="47" t="s">
        <v>69</v>
      </c>
      <c r="AB36" s="43" t="s">
        <v>69</v>
      </c>
      <c r="AC36" s="43"/>
      <c r="AD36" s="44" t="str">
        <f t="shared" si="6"/>
        <v>A</v>
      </c>
      <c r="AE36" s="48" t="str">
        <f>AB36</f>
        <v>Abandon</v>
      </c>
      <c r="AF36" s="49"/>
      <c r="AG36" s="100">
        <f t="shared" si="12"/>
      </c>
      <c r="AH36" s="50"/>
      <c r="AI36" s="51" t="str">
        <f t="shared" si="8"/>
        <v>pm</v>
      </c>
      <c r="AJ36" s="52"/>
      <c r="AK36" s="65" t="str">
        <f t="shared" si="13"/>
        <v>Abandon</v>
      </c>
      <c r="AL36" s="52"/>
      <c r="AM36" s="53">
        <v>0.03842592592592592</v>
      </c>
      <c r="AN36" s="52">
        <v>21</v>
      </c>
      <c r="AO36" s="65">
        <v>0.0500694444444445</v>
      </c>
      <c r="AP36" s="52">
        <v>29</v>
      </c>
      <c r="AQ36" s="54"/>
      <c r="AR36" s="55"/>
    </row>
    <row r="37" spans="1:44" ht="15.75">
      <c r="A37" s="117"/>
      <c r="B37" s="111"/>
      <c r="C37" s="107" t="s">
        <v>170</v>
      </c>
      <c r="D37" s="97" t="s">
        <v>171</v>
      </c>
      <c r="E37" s="42" t="s">
        <v>20</v>
      </c>
      <c r="F37" s="26">
        <v>0.4201388888888889</v>
      </c>
      <c r="G37" s="43">
        <v>0.47322916666666665</v>
      </c>
      <c r="H37" s="43" t="s">
        <v>12</v>
      </c>
      <c r="I37" s="77" t="s">
        <v>211</v>
      </c>
      <c r="J37" s="30"/>
      <c r="K37" s="47">
        <v>0.47322916666666665</v>
      </c>
      <c r="L37" s="43">
        <v>0.5296527777777778</v>
      </c>
      <c r="M37" s="43"/>
      <c r="N37" s="44" t="str">
        <f>MID(E37,1,1)</f>
        <v>A</v>
      </c>
      <c r="O37" s="48">
        <f>L37-G37</f>
        <v>0.056423611111111105</v>
      </c>
      <c r="P37" s="49">
        <v>30</v>
      </c>
      <c r="Q37" s="99">
        <f t="shared" si="3"/>
      </c>
      <c r="R37" s="50"/>
      <c r="S37" s="69">
        <v>0.5222222222222221</v>
      </c>
      <c r="T37" s="43">
        <v>0.5676041666666667</v>
      </c>
      <c r="U37" s="43"/>
      <c r="V37" s="44" t="str">
        <f>MID(E37,2,1)</f>
        <v>C</v>
      </c>
      <c r="W37" s="48">
        <f>T37-S37</f>
        <v>0.045381944444444544</v>
      </c>
      <c r="X37" s="62">
        <v>29</v>
      </c>
      <c r="Y37" s="102">
        <f t="shared" si="11"/>
      </c>
      <c r="Z37" s="34"/>
      <c r="AA37" s="69">
        <v>0.5222222222222221</v>
      </c>
      <c r="AB37" s="43" t="s">
        <v>69</v>
      </c>
      <c r="AC37" s="43"/>
      <c r="AD37" s="44" t="str">
        <f>MID(E37,3,1)</f>
        <v>B</v>
      </c>
      <c r="AE37" s="48" t="str">
        <f>AB37</f>
        <v>Abandon</v>
      </c>
      <c r="AF37" s="49"/>
      <c r="AG37" s="100">
        <f t="shared" si="12"/>
      </c>
      <c r="AH37" s="34"/>
      <c r="AI37" s="51" t="str">
        <f t="shared" si="8"/>
        <v>pm</v>
      </c>
      <c r="AJ37" s="52"/>
      <c r="AK37" s="53">
        <f>IF(N37="A",O37,IF(V37="A",W37,AE37))</f>
        <v>0.056423611111111105</v>
      </c>
      <c r="AL37" s="52">
        <v>30</v>
      </c>
      <c r="AM37" s="53" t="s">
        <v>69</v>
      </c>
      <c r="AN37" s="52"/>
      <c r="AO37" s="53">
        <v>0.045381944444444544</v>
      </c>
      <c r="AP37" s="52">
        <v>28</v>
      </c>
      <c r="AQ37" s="54"/>
      <c r="AR37" s="55"/>
    </row>
    <row r="38" spans="1:44" ht="16.5" thickBot="1">
      <c r="A38" s="179"/>
      <c r="B38" s="180"/>
      <c r="C38" s="181" t="s">
        <v>95</v>
      </c>
      <c r="D38" s="182" t="s">
        <v>96</v>
      </c>
      <c r="E38" s="183" t="s">
        <v>1</v>
      </c>
      <c r="F38" s="184">
        <v>0.4201388888888889</v>
      </c>
      <c r="G38" s="185">
        <v>0.4421643518518518</v>
      </c>
      <c r="H38" s="185" t="s">
        <v>12</v>
      </c>
      <c r="I38" s="186" t="s">
        <v>211</v>
      </c>
      <c r="J38" s="187"/>
      <c r="K38" s="188">
        <v>0.4421643518518518</v>
      </c>
      <c r="L38" s="185">
        <v>0.49473379629629627</v>
      </c>
      <c r="M38" s="185"/>
      <c r="N38" s="189" t="str">
        <f t="shared" si="1"/>
        <v>A</v>
      </c>
      <c r="O38" s="190">
        <f>L38-G38</f>
        <v>0.052569444444444446</v>
      </c>
      <c r="P38" s="191">
        <v>29</v>
      </c>
      <c r="Q38" s="192">
        <f t="shared" si="3"/>
      </c>
      <c r="R38" s="193"/>
      <c r="S38" s="188">
        <v>0.49473379629629627</v>
      </c>
      <c r="T38" s="185">
        <v>0.5635763888888888</v>
      </c>
      <c r="U38" s="185" t="s">
        <v>12</v>
      </c>
      <c r="V38" s="189" t="str">
        <f t="shared" si="4"/>
        <v>B</v>
      </c>
      <c r="W38" s="186" t="s">
        <v>211</v>
      </c>
      <c r="X38" s="194"/>
      <c r="Y38" s="195">
        <f t="shared" si="11"/>
      </c>
      <c r="Z38" s="187"/>
      <c r="AA38" s="188">
        <v>0.5635763888888888</v>
      </c>
      <c r="AB38" s="185" t="s">
        <v>69</v>
      </c>
      <c r="AC38" s="185"/>
      <c r="AD38" s="189" t="str">
        <f t="shared" si="6"/>
        <v>C</v>
      </c>
      <c r="AE38" s="190" t="str">
        <f>AB38</f>
        <v>Abandon</v>
      </c>
      <c r="AF38" s="191"/>
      <c r="AG38" s="192">
        <f t="shared" si="12"/>
      </c>
      <c r="AH38" s="196"/>
      <c r="AI38" s="197" t="str">
        <f t="shared" si="8"/>
        <v>pm</v>
      </c>
      <c r="AJ38" s="198"/>
      <c r="AK38" s="199">
        <f t="shared" si="13"/>
        <v>0.052569444444444446</v>
      </c>
      <c r="AL38" s="198">
        <v>29</v>
      </c>
      <c r="AM38" s="199" t="s">
        <v>211</v>
      </c>
      <c r="AN38" s="198"/>
      <c r="AO38" s="199" t="s">
        <v>69</v>
      </c>
      <c r="AP38" s="198"/>
      <c r="AQ38" s="200"/>
      <c r="AR38" s="201"/>
    </row>
    <row r="39" spans="1:44" s="178" customFormat="1" ht="15.75">
      <c r="A39" s="163"/>
      <c r="B39" s="164"/>
      <c r="C39" s="165"/>
      <c r="D39" s="166"/>
      <c r="E39" s="167"/>
      <c r="F39" s="132"/>
      <c r="G39" s="72"/>
      <c r="H39" s="72"/>
      <c r="I39" s="168"/>
      <c r="J39" s="169"/>
      <c r="K39" s="72"/>
      <c r="L39" s="72"/>
      <c r="M39" s="72"/>
      <c r="N39" s="170"/>
      <c r="O39" s="171"/>
      <c r="P39" s="163"/>
      <c r="Q39" s="164"/>
      <c r="R39" s="172"/>
      <c r="S39" s="72"/>
      <c r="T39" s="72"/>
      <c r="U39" s="72"/>
      <c r="V39" s="170"/>
      <c r="W39" s="168"/>
      <c r="X39" s="169"/>
      <c r="Y39" s="173"/>
      <c r="Z39" s="169"/>
      <c r="AA39" s="72"/>
      <c r="AB39" s="72"/>
      <c r="AC39" s="72"/>
      <c r="AD39" s="170"/>
      <c r="AE39" s="171"/>
      <c r="AF39" s="163"/>
      <c r="AG39" s="164"/>
      <c r="AH39" s="163"/>
      <c r="AI39" s="174"/>
      <c r="AJ39" s="175"/>
      <c r="AK39" s="176"/>
      <c r="AL39" s="175"/>
      <c r="AM39" s="176"/>
      <c r="AN39" s="175"/>
      <c r="AO39" s="176"/>
      <c r="AP39" s="175"/>
      <c r="AQ39" s="119"/>
      <c r="AR39" s="177"/>
    </row>
    <row r="40" spans="1:43" s="153" customFormat="1" ht="12.75">
      <c r="A40" s="151" t="s">
        <v>228</v>
      </c>
      <c r="B40" s="152"/>
      <c r="C40" s="152"/>
      <c r="G40" s="154"/>
      <c r="H40" s="154"/>
      <c r="I40" s="154"/>
      <c r="J40" s="154"/>
      <c r="K40" s="154"/>
      <c r="L40" s="154"/>
      <c r="M40" s="154"/>
      <c r="N40" s="155"/>
      <c r="O40" s="156"/>
      <c r="P40" s="157"/>
      <c r="Q40" s="158"/>
      <c r="R40" s="157"/>
      <c r="S40" s="154"/>
      <c r="T40" s="154"/>
      <c r="U40" s="154"/>
      <c r="V40" s="155"/>
      <c r="W40" s="156"/>
      <c r="X40" s="157"/>
      <c r="Y40" s="158">
        <f t="shared" si="11"/>
      </c>
      <c r="Z40" s="157"/>
      <c r="AA40" s="154"/>
      <c r="AB40" s="154"/>
      <c r="AC40" s="154"/>
      <c r="AD40" s="155"/>
      <c r="AF40" s="159"/>
      <c r="AG40" s="160">
        <f t="shared" si="12"/>
      </c>
      <c r="AH40" s="159"/>
      <c r="AJ40" s="161"/>
      <c r="AK40" s="162"/>
      <c r="AL40" s="162"/>
      <c r="AO40" s="162"/>
      <c r="AP40" s="162"/>
      <c r="AQ40" s="162"/>
    </row>
    <row r="41" spans="1:44" ht="15.75">
      <c r="A41" s="123"/>
      <c r="B41" s="124"/>
      <c r="C41" s="24" t="s">
        <v>185</v>
      </c>
      <c r="D41" s="125" t="s">
        <v>186</v>
      </c>
      <c r="E41" s="126" t="s">
        <v>1</v>
      </c>
      <c r="F41" s="127">
        <v>0.4201388888888889</v>
      </c>
      <c r="G41" s="87">
        <v>0.44629629629629625</v>
      </c>
      <c r="H41" s="87"/>
      <c r="I41" s="128">
        <f>G41-F41</f>
        <v>0.02615740740740735</v>
      </c>
      <c r="J41" s="129"/>
      <c r="K41" s="89">
        <v>0.44629629629629625</v>
      </c>
      <c r="L41" s="87">
        <v>0.47640046296296296</v>
      </c>
      <c r="M41" s="87"/>
      <c r="N41" s="88" t="str">
        <f>MID(E41,1,1)</f>
        <v>A</v>
      </c>
      <c r="O41" s="90">
        <f>L41-G41</f>
        <v>0.03010416666666671</v>
      </c>
      <c r="P41" s="79"/>
      <c r="Q41" s="99">
        <f>IF(OR(I41="pm",I41="Abandon",O41="pm",O41="Abandon"),"",I41+O41)</f>
        <v>0.05626157407407406</v>
      </c>
      <c r="R41" s="130"/>
      <c r="S41" s="89">
        <v>0.47640046296296296</v>
      </c>
      <c r="T41" s="87" t="s">
        <v>69</v>
      </c>
      <c r="U41" s="87"/>
      <c r="V41" s="88" t="str">
        <f>MID(E41,2,1)</f>
        <v>B</v>
      </c>
      <c r="W41" s="90" t="str">
        <f>T41</f>
        <v>Abandon</v>
      </c>
      <c r="X41" s="79"/>
      <c r="Y41" s="99">
        <f t="shared" si="11"/>
      </c>
      <c r="Z41" s="130"/>
      <c r="AA41" s="89" t="s">
        <v>69</v>
      </c>
      <c r="AB41" s="87" t="s">
        <v>69</v>
      </c>
      <c r="AC41" s="87"/>
      <c r="AD41" s="88" t="str">
        <f>MID(E41,3,1)</f>
        <v>C</v>
      </c>
      <c r="AE41" s="90" t="str">
        <f>AB41</f>
        <v>Abandon</v>
      </c>
      <c r="AF41" s="79"/>
      <c r="AG41" s="99">
        <f t="shared" si="12"/>
      </c>
      <c r="AH41" s="131"/>
      <c r="AI41" s="91">
        <f>I41</f>
        <v>0.02615740740740735</v>
      </c>
      <c r="AJ41" s="93"/>
      <c r="AK41" s="92">
        <f>IF(N41="A",O41,IF(V41="A",W41,AE41))</f>
        <v>0.03010416666666671</v>
      </c>
      <c r="AL41" s="93"/>
      <c r="AM41" s="87" t="s">
        <v>69</v>
      </c>
      <c r="AN41" s="93"/>
      <c r="AO41" s="87" t="s">
        <v>69</v>
      </c>
      <c r="AP41" s="93"/>
      <c r="AQ41" s="94"/>
      <c r="AR41" s="95"/>
    </row>
    <row r="42" spans="1:44" s="40" customFormat="1" ht="15.75">
      <c r="A42" s="112"/>
      <c r="B42" s="111">
        <f>AG42</f>
        <v>0.09252314814814816</v>
      </c>
      <c r="C42" s="41" t="s">
        <v>190</v>
      </c>
      <c r="D42" s="121" t="s">
        <v>219</v>
      </c>
      <c r="E42" s="41" t="s">
        <v>7</v>
      </c>
      <c r="F42" s="120">
        <v>0.4201388888888889</v>
      </c>
      <c r="G42" s="58">
        <v>0.43483796296296295</v>
      </c>
      <c r="H42" s="58"/>
      <c r="I42" s="122">
        <f>G42-F42</f>
        <v>0.014699074074074059</v>
      </c>
      <c r="J42" s="30"/>
      <c r="K42" s="60">
        <v>0.43483796296296295</v>
      </c>
      <c r="L42" s="58">
        <v>0.4548148148148148</v>
      </c>
      <c r="M42" s="58"/>
      <c r="N42" s="59" t="str">
        <f>MID(E42,1,1)</f>
        <v>B</v>
      </c>
      <c r="O42" s="61">
        <f>L42-G42</f>
        <v>0.01997685185185183</v>
      </c>
      <c r="P42" s="62"/>
      <c r="Q42" s="102">
        <f>IF(OR(I42="pm",I42="Abandon",O42="pm",O42="Abandon"),"",I42+O42)</f>
        <v>0.03467592592592589</v>
      </c>
      <c r="R42" s="34"/>
      <c r="S42" s="60">
        <v>0.4548148148148148</v>
      </c>
      <c r="T42" s="58">
        <v>0.48665509259259254</v>
      </c>
      <c r="U42" s="58"/>
      <c r="V42" s="59" t="str">
        <f>MID(E42,2,1)</f>
        <v>C</v>
      </c>
      <c r="W42" s="48">
        <f>T42-S42</f>
        <v>0.03184027777777776</v>
      </c>
      <c r="X42" s="62"/>
      <c r="Y42" s="102">
        <f t="shared" si="11"/>
        <v>0.06651620370370365</v>
      </c>
      <c r="Z42" s="34"/>
      <c r="AA42" s="60">
        <v>0.48665509259259254</v>
      </c>
      <c r="AB42" s="58">
        <v>0.512662037037037</v>
      </c>
      <c r="AC42" s="58"/>
      <c r="AD42" s="59" t="str">
        <f>MID(E42,3,1)</f>
        <v>A</v>
      </c>
      <c r="AE42" s="61">
        <f>AB42-AA42</f>
        <v>0.026006944444444513</v>
      </c>
      <c r="AF42" s="62"/>
      <c r="AG42" s="102">
        <f t="shared" si="12"/>
        <v>0.09252314814814816</v>
      </c>
      <c r="AH42" s="50"/>
      <c r="AI42" s="63">
        <f>I42</f>
        <v>0.014699074074074059</v>
      </c>
      <c r="AJ42" s="64"/>
      <c r="AK42" s="65">
        <f>IF(N42="A",O42,IF(V42="A",W42,AE42))</f>
        <v>0.026006944444444513</v>
      </c>
      <c r="AL42" s="64"/>
      <c r="AM42" s="65">
        <f>IF(N42="B",O42,IF(V42="B",W42,AE42))</f>
        <v>0.01997685185185183</v>
      </c>
      <c r="AN42" s="64"/>
      <c r="AO42" s="65">
        <f>IF(N42="C",O42,IF(V42="C",W42,AE42))</f>
        <v>0.03184027777777776</v>
      </c>
      <c r="AP42" s="64"/>
      <c r="AQ42" s="66">
        <f>AO42+AM42+AK42+AI42</f>
        <v>0.09252314814814816</v>
      </c>
      <c r="AR42" s="67"/>
    </row>
    <row r="43" spans="1:44" s="40" customFormat="1" ht="15.75">
      <c r="A43" s="112"/>
      <c r="B43" s="111">
        <f>AG43</f>
        <v>0.09053240740740737</v>
      </c>
      <c r="C43" s="41" t="s">
        <v>193</v>
      </c>
      <c r="D43" s="121" t="s">
        <v>194</v>
      </c>
      <c r="E43" s="41"/>
      <c r="F43" s="120">
        <v>0.4201388888888889</v>
      </c>
      <c r="G43" s="58">
        <v>0.4485300925925926</v>
      </c>
      <c r="H43" s="58"/>
      <c r="I43" s="122">
        <f>G43-F43</f>
        <v>0.028391203703703682</v>
      </c>
      <c r="J43" s="30"/>
      <c r="K43" s="60">
        <v>0.4485300925925926</v>
      </c>
      <c r="L43" s="58">
        <v>0.4678472222222222</v>
      </c>
      <c r="M43" s="58"/>
      <c r="N43" s="59" t="s">
        <v>220</v>
      </c>
      <c r="O43" s="61">
        <f>L43-G43</f>
        <v>0.019317129629629615</v>
      </c>
      <c r="P43" s="62"/>
      <c r="Q43" s="102">
        <f>IF(OR(I43="pm",I43="Abandon",O43="pm",O43="Abandon"),"",I43+O43)</f>
        <v>0.0477083333333333</v>
      </c>
      <c r="R43" s="50"/>
      <c r="S43" s="60">
        <v>0.4678472222222222</v>
      </c>
      <c r="T43" s="58">
        <v>0.4906481481481481</v>
      </c>
      <c r="U43" s="58"/>
      <c r="V43" s="59" t="s">
        <v>220</v>
      </c>
      <c r="W43" s="61">
        <f>T43-S43</f>
        <v>0.02280092592592592</v>
      </c>
      <c r="X43" s="62"/>
      <c r="Y43" s="102">
        <f t="shared" si="11"/>
        <v>0.07050925925925922</v>
      </c>
      <c r="Z43" s="34"/>
      <c r="AA43" s="60">
        <v>0.4906481481481481</v>
      </c>
      <c r="AB43" s="58">
        <v>0.5106712962962963</v>
      </c>
      <c r="AC43" s="58"/>
      <c r="AD43" s="59" t="s">
        <v>220</v>
      </c>
      <c r="AE43" s="61">
        <f>AB43-AA43</f>
        <v>0.02002314814814815</v>
      </c>
      <c r="AF43" s="62"/>
      <c r="AG43" s="102">
        <f t="shared" si="12"/>
        <v>0.09053240740740737</v>
      </c>
      <c r="AH43" s="50"/>
      <c r="AI43" s="63">
        <f>I43</f>
        <v>0.028391203703703682</v>
      </c>
      <c r="AJ43" s="64"/>
      <c r="AK43" s="65">
        <f>IF(N43="A",O43,IF(V43="A",W43,AE43))</f>
        <v>0.02002314814814815</v>
      </c>
      <c r="AL43" s="64"/>
      <c r="AM43" s="65">
        <f>IF(N43="B",O43,IF(V43="B",W43,AE43))</f>
        <v>0.02002314814814815</v>
      </c>
      <c r="AN43" s="64"/>
      <c r="AO43" s="65">
        <f>IF(N43="C",O43,IF(V43="C",W43,AE43))</f>
        <v>0.02002314814814815</v>
      </c>
      <c r="AP43" s="64"/>
      <c r="AQ43" s="66">
        <f>AO43+AM43+AK43+AI43</f>
        <v>0.08846064814814814</v>
      </c>
      <c r="AR43" s="67"/>
    </row>
    <row r="44" spans="1:2" ht="12.75">
      <c r="A44" s="118"/>
      <c r="B44" s="119"/>
    </row>
    <row r="45" spans="1:2" ht="12.75">
      <c r="A45" s="118"/>
      <c r="B45" s="119"/>
    </row>
    <row r="46" spans="1:2" ht="12.75">
      <c r="A46" s="118"/>
      <c r="B46" s="119"/>
    </row>
    <row r="47" spans="1:2" ht="12.75">
      <c r="A47" s="118"/>
      <c r="B47" s="119"/>
    </row>
    <row r="48" spans="1:2" ht="12.75">
      <c r="A48" s="118"/>
      <c r="B48" s="119"/>
    </row>
    <row r="49" spans="1:2" ht="12.75">
      <c r="A49" s="118"/>
      <c r="B49" s="119"/>
    </row>
    <row r="50" spans="1:2" ht="12.75">
      <c r="A50" s="118"/>
      <c r="B50" s="119"/>
    </row>
    <row r="51" spans="1:2" ht="12.75">
      <c r="A51" s="118"/>
      <c r="B51" s="119"/>
    </row>
    <row r="52" spans="1:2" ht="12.75">
      <c r="A52" s="118"/>
      <c r="B52" s="119"/>
    </row>
    <row r="53" spans="1:2" ht="12.75">
      <c r="A53" s="118"/>
      <c r="B53" s="119"/>
    </row>
  </sheetData>
  <mergeCells count="11">
    <mergeCell ref="A40:C40"/>
    <mergeCell ref="AQ1:AR1"/>
    <mergeCell ref="AI1:AJ1"/>
    <mergeCell ref="AK1:AL1"/>
    <mergeCell ref="AM1:AN1"/>
    <mergeCell ref="AO1:AP1"/>
    <mergeCell ref="AA1:AH1"/>
    <mergeCell ref="C1:E1"/>
    <mergeCell ref="F1:J1"/>
    <mergeCell ref="K1:R1"/>
    <mergeCell ref="S1:Z1"/>
  </mergeCells>
  <printOptions/>
  <pageMargins left="0.4724409448818898" right="0.3937007874015748" top="1.062992125984252" bottom="1.062992125984252" header="0.7874015748031497" footer="0.7874015748031497"/>
  <pageSetup fitToHeight="0" fitToWidth="2" horizontalDpi="300" verticalDpi="300" orientation="landscape" paperSize="9" scale="60" r:id="rId1"/>
  <headerFooter alignWithMargins="0">
    <oddHeader>&amp;C&amp;"Times New Roman,Normal"&amp;12&amp;A</oddHeader>
    <oddFooter>&amp;C&amp;"Times New Roman,Normal"&amp;12Page &amp;P</oddFooter>
  </headerFooter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TO43211</cp:lastModifiedBy>
  <cp:lastPrinted>2007-10-24T13:48:11Z</cp:lastPrinted>
  <dcterms:created xsi:type="dcterms:W3CDTF">2007-10-22T16:38:10Z</dcterms:created>
  <dcterms:modified xsi:type="dcterms:W3CDTF">2007-10-24T13:49:07Z</dcterms:modified>
  <cp:category/>
  <cp:version/>
  <cp:contentType/>
  <cp:contentStatus/>
</cp:coreProperties>
</file>